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s.Berzins\Desktop\"/>
    </mc:Choice>
  </mc:AlternateContent>
  <xr:revisionPtr revIDLastSave="0" documentId="8_{70E00E1C-E667-4856-A3CA-8FD70334D0D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ER" sheetId="1" r:id="rId1"/>
    <sheet name="Jaudas_maksa" sheetId="3" r:id="rId2"/>
  </sheets>
  <definedNames>
    <definedName name="_xlnm._FilterDatabase" localSheetId="0" hidden="1">AER!$A$3:$AX$3</definedName>
    <definedName name="_xlnm._FilterDatabase" localSheetId="1" hidden="1">Jaudas_maksa!$B$3:$K$3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3" i="1"/>
  <c r="D10" i="1"/>
  <c r="D6" i="1"/>
  <c r="P16" i="1" l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O16" i="1"/>
  <c r="N16" i="1"/>
  <c r="M16" i="1"/>
  <c r="H6" i="3" l="1"/>
  <c r="AK6" i="1" l="1"/>
  <c r="AK10" i="1"/>
  <c r="AK13" i="1"/>
  <c r="AP13" i="1" l="1"/>
  <c r="AS10" i="1"/>
  <c r="AP6" i="1"/>
  <c r="AT6" i="1"/>
  <c r="AQ6" i="1"/>
  <c r="AU6" i="1"/>
  <c r="AV13" i="1"/>
  <c r="AR13" i="1"/>
  <c r="AN13" i="1"/>
  <c r="AR10" i="1"/>
  <c r="AN6" i="1"/>
  <c r="AR6" i="1"/>
  <c r="AV6" i="1"/>
  <c r="AU10" i="1"/>
  <c r="AO10" i="1"/>
  <c r="AS13" i="1"/>
  <c r="AO13" i="1"/>
  <c r="AO6" i="1"/>
  <c r="AS6" i="1"/>
  <c r="AQ10" i="1"/>
  <c r="AT13" i="1"/>
  <c r="AU13" i="1"/>
  <c r="AQ13" i="1"/>
  <c r="AP10" i="1"/>
  <c r="AV10" i="1"/>
  <c r="AN10" i="1"/>
  <c r="AT10" i="1"/>
  <c r="AV17" i="1" l="1"/>
  <c r="AO17" i="1"/>
  <c r="AU17" i="1"/>
  <c r="AT17" i="1"/>
  <c r="AN17" i="1"/>
  <c r="AS17" i="1"/>
  <c r="AQ17" i="1"/>
  <c r="AP17" i="1"/>
  <c r="AR17" i="1"/>
  <c r="AD6" i="1" l="1"/>
  <c r="P10" i="1" l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E6" i="1"/>
  <c r="AF6" i="1"/>
  <c r="AG6" i="1"/>
  <c r="AH6" i="1"/>
  <c r="AI6" i="1"/>
  <c r="AJ6" i="1"/>
  <c r="AL6" i="1"/>
  <c r="AM6" i="1"/>
  <c r="M10" i="1" l="1"/>
  <c r="N10" i="1"/>
  <c r="O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L10" i="1"/>
  <c r="AM10" i="1"/>
  <c r="H5" i="3" l="1"/>
  <c r="H4" i="3"/>
  <c r="I9" i="1" l="1"/>
  <c r="J9" i="1"/>
  <c r="L9" i="1"/>
  <c r="K9" i="1" l="1"/>
  <c r="I15" i="1" l="1"/>
  <c r="I16" i="1" s="1"/>
  <c r="J15" i="1"/>
  <c r="J16" i="1" s="1"/>
  <c r="L15" i="1"/>
  <c r="L16" i="1" s="1"/>
  <c r="L4" i="1"/>
  <c r="L5" i="1"/>
  <c r="C7" i="3"/>
  <c r="I8" i="1"/>
  <c r="J8" i="1"/>
  <c r="L8" i="1"/>
  <c r="O7" i="3"/>
  <c r="P7" i="3"/>
  <c r="Q7" i="3"/>
  <c r="R7" i="3"/>
  <c r="S7" i="3"/>
  <c r="T7" i="3"/>
  <c r="AE13" i="1"/>
  <c r="AF13" i="1"/>
  <c r="AG13" i="1"/>
  <c r="AH13" i="1"/>
  <c r="AI13" i="1"/>
  <c r="AJ13" i="1"/>
  <c r="AL13" i="1"/>
  <c r="AM13" i="1"/>
  <c r="I4" i="1"/>
  <c r="J4" i="1"/>
  <c r="I5" i="1"/>
  <c r="J5" i="1"/>
  <c r="I12" i="1"/>
  <c r="J12" i="1"/>
  <c r="L12" i="1"/>
  <c r="I7" i="3"/>
  <c r="J7" i="3"/>
  <c r="K7" i="3"/>
  <c r="L7" i="3"/>
  <c r="M7" i="3"/>
  <c r="N7" i="3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L6" i="1" l="1"/>
  <c r="J6" i="1"/>
  <c r="I6" i="1"/>
  <c r="J10" i="1"/>
  <c r="L10" i="1"/>
  <c r="P17" i="1"/>
  <c r="I10" i="1"/>
  <c r="H7" i="3"/>
  <c r="U17" i="1"/>
  <c r="S17" i="1"/>
  <c r="Q17" i="1"/>
  <c r="M17" i="1"/>
  <c r="R17" i="1"/>
  <c r="O17" i="1"/>
  <c r="K8" i="1"/>
  <c r="N17" i="1"/>
  <c r="T17" i="1"/>
  <c r="K4" i="1"/>
  <c r="K15" i="1"/>
  <c r="K5" i="1"/>
  <c r="Z17" i="1"/>
  <c r="W17" i="1"/>
  <c r="AF17" i="1"/>
  <c r="K12" i="1"/>
  <c r="V17" i="1"/>
  <c r="J13" i="1"/>
  <c r="L13" i="1"/>
  <c r="AK17" i="1"/>
  <c r="AG17" i="1"/>
  <c r="AC17" i="1"/>
  <c r="Y17" i="1"/>
  <c r="AB17" i="1"/>
  <c r="X17" i="1"/>
  <c r="AJ17" i="1"/>
  <c r="AI17" i="1"/>
  <c r="AM17" i="1"/>
  <c r="I13" i="1"/>
  <c r="AL17" i="1"/>
  <c r="AH17" i="1"/>
  <c r="AD17" i="1"/>
  <c r="AA17" i="1"/>
  <c r="AE17" i="1"/>
  <c r="K6" i="1" l="1"/>
  <c r="K10" i="1"/>
  <c r="K13" i="1"/>
  <c r="K16" i="1"/>
  <c r="I17" i="1"/>
  <c r="J17" i="1"/>
  <c r="L17" i="1"/>
  <c r="K17" i="1" l="1"/>
</calcChain>
</file>

<file path=xl/sharedStrings.xml><?xml version="1.0" encoding="utf-8"?>
<sst xmlns="http://schemas.openxmlformats.org/spreadsheetml/2006/main" count="126" uniqueCount="54">
  <si>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</si>
  <si>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</si>
  <si>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</si>
  <si>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</si>
  <si>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</si>
  <si>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</si>
  <si>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</si>
  <si>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</si>
  <si>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</si>
  <si>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</si>
  <si>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</si>
  <si>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</si>
  <si>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EUR</t>
  </si>
  <si>
    <t>EUR/kWh</t>
  </si>
  <si>
    <t>Hydro power, SIA</t>
  </si>
  <si>
    <t>Uzstādītā jauda, MW</t>
  </si>
  <si>
    <t>JUGLAS JAUDA, SIA</t>
  </si>
  <si>
    <t>MK not.</t>
  </si>
  <si>
    <t>Ekspluatācijas sākuma datums</t>
  </si>
  <si>
    <t>OI sākuma datums</t>
  </si>
  <si>
    <t>Stacijas adrese</t>
  </si>
  <si>
    <t>Rīga, Mārkalnes iela 1A</t>
  </si>
  <si>
    <t>Gulbene, Miera iela 17</t>
  </si>
  <si>
    <t>OI ietvaros iepirktais apjoms, kWh</t>
  </si>
  <si>
    <t>Jaudas maksājums, EUR</t>
  </si>
  <si>
    <t>Jelgava, Rūpniecības iela 73A</t>
  </si>
  <si>
    <t>Skrīveru novads, "Gravas", Līču HES</t>
  </si>
  <si>
    <t>Latvenergo, AS TEC-2</t>
  </si>
  <si>
    <t>Ražotājs</t>
  </si>
  <si>
    <t>Kopā:</t>
  </si>
  <si>
    <t>Biogāzes stacijas kopā:</t>
  </si>
  <si>
    <t>Biomasas stacijas kopā:</t>
  </si>
  <si>
    <t>Hidroelektrostacijas kopā:</t>
  </si>
  <si>
    <t>Vēja elektrostacijas kopā:</t>
  </si>
  <si>
    <t>Pavisam kopā:</t>
  </si>
  <si>
    <t>SEN reģistra Nr.</t>
  </si>
  <si>
    <t>Vides enerģija, SIA</t>
  </si>
  <si>
    <t>”Ūdri”, “Namiķi”, Medzes pagasts, Grobiņas novads</t>
  </si>
  <si>
    <t>„Strengu skujas”, Salaspils pagasts, Salaspils novads</t>
  </si>
  <si>
    <t>Iepirkuma summa bez PVN, EUR</t>
  </si>
  <si>
    <t>Atbalsts virs tirgus cenas, EUR</t>
  </si>
  <si>
    <t>Tukuma novads, Lestenes pagasts, "Agro Lestene"</t>
  </si>
  <si>
    <t>Skrīveru novads, "Veibēni 1"</t>
  </si>
  <si>
    <t>Salaspils novads, Granīta 31</t>
  </si>
  <si>
    <t>560.not.</t>
  </si>
  <si>
    <t>561.not.</t>
  </si>
  <si>
    <t>29.12.2008/24.09.2013</t>
  </si>
  <si>
    <t>Gren Latvija, SIA (ex. FORTUM LATVIA, SIA)</t>
  </si>
  <si>
    <t>Gren Rīga, SIA (ex. Energia verde, SIA)</t>
  </si>
  <si>
    <t>Gren Gulbene, SIA (ex. BIOENINVEST, SIA)</t>
  </si>
  <si>
    <t xml:space="preserve"> </t>
  </si>
  <si>
    <t>2024.gads</t>
  </si>
  <si>
    <t>Agro Lestene, SIA</t>
  </si>
  <si>
    <t>Zaļās zemes enerģija,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</si>
</sst>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#,##0.000"/>
    <numFmt numFmtId="166" formatCode="#,##0.000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1" applyBorder="1" applyAlignment="1">
      <alignment horizontal="left" vertical="center"/>
    </xf>
    <xf numFmtId="4" fontId="3" fillId="2" borderId="12" xfId="1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5" xfId="1" applyBorder="1" applyAlignment="1">
      <alignment horizontal="left" vertical="center"/>
    </xf>
    <xf numFmtId="4" fontId="3" fillId="2" borderId="17" xfId="1" applyNumberFormat="1" applyFill="1" applyBorder="1" applyAlignment="1">
      <alignment horizontal="center" vertical="center"/>
    </xf>
    <xf numFmtId="164" fontId="3" fillId="2" borderId="17" xfId="1" applyNumberFormat="1" applyFill="1" applyBorder="1" applyAlignment="1">
      <alignment horizontal="center" vertical="center"/>
    </xf>
    <xf numFmtId="4" fontId="3" fillId="2" borderId="18" xfId="1" applyNumberForma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3" fillId="0" borderId="26" xfId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/>
    </xf>
    <xf numFmtId="0" fontId="3" fillId="0" borderId="12" xfId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4" fillId="0" borderId="12" xfId="0" applyNumberFormat="1" applyFont="1" applyBorder="1" applyAlignment="1">
      <alignment horizontal="center"/>
    </xf>
    <xf numFmtId="14" fontId="4" fillId="0" borderId="12" xfId="0" applyNumberFormat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3" fillId="0" borderId="0" xfId="1"/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2" borderId="31" xfId="1" applyNumberFormat="1" applyFont="1" applyFill="1" applyBorder="1" applyAlignment="1">
      <alignment horizontal="center" vertical="center"/>
    </xf>
    <xf numFmtId="4" fontId="3" fillId="0" borderId="17" xfId="1" applyNumberFormat="1" applyBorder="1" applyAlignment="1">
      <alignment horizontal="center" vertical="center"/>
    </xf>
    <xf numFmtId="164" fontId="3" fillId="0" borderId="17" xfId="1" applyNumberFormat="1" applyBorder="1" applyAlignment="1">
      <alignment horizontal="center" vertical="center"/>
    </xf>
    <xf numFmtId="4" fontId="3" fillId="0" borderId="18" xfId="1" applyNumberFormat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" fontId="1" fillId="2" borderId="33" xfId="1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164" fontId="1" fillId="2" borderId="17" xfId="1" applyNumberFormat="1" applyFont="1" applyFill="1" applyBorder="1" applyAlignment="1">
      <alignment horizontal="center" vertical="center"/>
    </xf>
    <xf numFmtId="3" fontId="1" fillId="2" borderId="20" xfId="1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2" fontId="0" fillId="0" borderId="21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0" fillId="0" borderId="14" xfId="0" applyNumberForma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3" fillId="0" borderId="0" xfId="1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2" fontId="0" fillId="0" borderId="0" xfId="0" applyNumberFormat="1"/>
    <xf numFmtId="3" fontId="0" fillId="0" borderId="17" xfId="0" applyNumberFormat="1" applyBorder="1" applyAlignment="1">
      <alignment horizontal="center" vertical="center"/>
    </xf>
    <xf numFmtId="4" fontId="1" fillId="0" borderId="0" xfId="0" applyNumberFormat="1" applyFont="1"/>
    <xf numFmtId="4" fontId="0" fillId="0" borderId="0" xfId="0" applyNumberFormat="1" applyAlignment="1">
      <alignment horizontal="center" vertical="center"/>
    </xf>
    <xf numFmtId="164" fontId="1" fillId="2" borderId="19" xfId="1" applyNumberFormat="1" applyFont="1" applyFill="1" applyBorder="1" applyAlignment="1">
      <alignment horizontal="center" vertical="center"/>
    </xf>
    <xf numFmtId="164" fontId="3" fillId="0" borderId="0" xfId="1" applyNumberFormat="1"/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3" fontId="1" fillId="2" borderId="4" xfId="0" applyNumberFormat="1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3" fontId="0" fillId="0" borderId="0" xfId="0" applyNumberFormat="1"/>
    <xf numFmtId="0" fontId="0" fillId="0" borderId="37" xfId="0" applyBorder="1" applyAlignment="1">
      <alignment horizontal="center" vertical="center" wrapText="1"/>
    </xf>
    <xf numFmtId="4" fontId="0" fillId="0" borderId="38" xfId="0" applyNumberFormat="1" applyBorder="1" applyAlignment="1">
      <alignment horizontal="center" vertical="center"/>
    </xf>
    <xf numFmtId="3" fontId="1" fillId="2" borderId="36" xfId="1" applyNumberFormat="1" applyFont="1" applyFill="1" applyBorder="1" applyAlignment="1">
      <alignment horizontal="center" vertical="center"/>
    </xf>
    <xf numFmtId="3" fontId="1" fillId="2" borderId="35" xfId="1" applyNumberFormat="1" applyFont="1" applyFill="1" applyBorder="1" applyAlignment="1">
      <alignment horizontal="center" vertical="center"/>
    </xf>
    <xf numFmtId="3" fontId="1" fillId="2" borderId="16" xfId="1" applyNumberFormat="1" applyFont="1" applyFill="1" applyBorder="1" applyAlignment="1">
      <alignment horizontal="center" vertical="center"/>
    </xf>
    <xf numFmtId="3" fontId="1" fillId="2" borderId="27" xfId="1" applyNumberFormat="1" applyFont="1" applyFill="1" applyBorder="1" applyAlignment="1">
      <alignment horizontal="center" vertical="center"/>
    </xf>
    <xf numFmtId="3" fontId="1" fillId="2" borderId="39" xfId="1" applyNumberFormat="1" applyFont="1" applyFill="1" applyBorder="1" applyAlignment="1">
      <alignment horizontal="center" vertical="center"/>
    </xf>
    <xf numFmtId="3" fontId="1" fillId="2" borderId="40" xfId="1" applyNumberFormat="1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3" fontId="2" fillId="2" borderId="42" xfId="0" applyNumberFormat="1" applyFont="1" applyFill="1" applyBorder="1" applyAlignment="1">
      <alignment horizontal="center" vertical="center"/>
    </xf>
    <xf numFmtId="3" fontId="2" fillId="2" borderId="43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3" fontId="3" fillId="2" borderId="16" xfId="1" applyNumberFormat="1" applyFill="1" applyBorder="1" applyAlignment="1">
      <alignment horizontal="center" vertical="center"/>
    </xf>
    <xf numFmtId="3" fontId="3" fillId="0" borderId="16" xfId="1" applyNumberFormat="1" applyBorder="1" applyAlignment="1">
      <alignment horizontal="center" vertical="center"/>
    </xf>
    <xf numFmtId="164" fontId="1" fillId="2" borderId="42" xfId="1" applyNumberFormat="1" applyFont="1" applyFill="1" applyBorder="1" applyAlignment="1">
      <alignment horizontal="center" vertical="center"/>
    </xf>
    <xf numFmtId="3" fontId="2" fillId="2" borderId="46" xfId="0" applyNumberFormat="1" applyFont="1" applyFill="1" applyBorder="1" applyAlignment="1">
      <alignment horizontal="center" vertical="center"/>
    </xf>
    <xf numFmtId="3" fontId="2" fillId="2" borderId="4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</cellXfs>
  <cellStyles count="9">
    <cellStyle name="Normal" xfId="0" builtinId="0"/>
    <cellStyle name="Normal 12 2 2 3 2" xfId="8" xr:uid="{00000000-0005-0000-0000-000001000000}"/>
    <cellStyle name="Normal 12 3 2" xfId="2" xr:uid="{00000000-0005-0000-0000-000002000000}"/>
    <cellStyle name="Normal 12 3 2 4" xfId="3" xr:uid="{00000000-0005-0000-0000-000003000000}"/>
    <cellStyle name="Normal 2" xfId="1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7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8" sqref="H18"/>
    </sheetView>
  </sheetViews>
  <sheetFormatPr defaultRowHeight="15" x14ac:dyDescent="0.25"/>
  <cols>
    <col min="1" max="1" width="9.85546875" style="1" customWidth="1"/>
    <col min="2" max="2" width="42.7109375" style="2" customWidth="1"/>
    <col min="3" max="3" width="9.85546875" style="2" customWidth="1"/>
    <col min="4" max="5" width="12.140625" style="1" customWidth="1"/>
    <col min="6" max="7" width="15" style="1" customWidth="1"/>
    <col min="8" max="8" width="60.5703125" style="2" customWidth="1"/>
    <col min="9" max="9" width="15.140625" style="1" customWidth="1"/>
    <col min="10" max="10" width="16.42578125" style="1" customWidth="1"/>
    <col min="11" max="11" width="15.140625" style="1" customWidth="1"/>
    <col min="12" max="12" width="17.42578125" style="1" customWidth="1"/>
    <col min="13" max="39" width="16.7109375" customWidth="1"/>
    <col min="40" max="48" width="15" customWidth="1"/>
    <col min="50" max="50" width="10.140625" customWidth="1"/>
  </cols>
  <sheetData>
    <row r="1" spans="1:50" ht="15.75" thickBot="1" x14ac:dyDescent="0.3"/>
    <row r="2" spans="1:50" s="3" customFormat="1" ht="15.75" customHeight="1" thickBot="1" x14ac:dyDescent="0.3">
      <c r="A2" s="112"/>
      <c r="B2" s="114" t="s">
        <v>28</v>
      </c>
      <c r="C2" s="119" t="s">
        <v>35</v>
      </c>
      <c r="D2" s="119" t="s">
        <v>15</v>
      </c>
      <c r="E2" s="119" t="s">
        <v>17</v>
      </c>
      <c r="F2" s="119" t="s">
        <v>18</v>
      </c>
      <c r="G2" s="119" t="s">
        <v>19</v>
      </c>
      <c r="H2" s="119" t="s">
        <v>20</v>
      </c>
      <c r="I2" s="116" t="s">
        <v>51</v>
      </c>
      <c r="J2" s="117"/>
      <c r="K2" s="117"/>
      <c r="L2" s="118"/>
      <c r="M2" s="104" t="s">
        <v>0</v>
      </c>
      <c r="N2" s="105"/>
      <c r="O2" s="106"/>
      <c r="P2" s="107" t="s">
        <v>1</v>
      </c>
      <c r="Q2" s="105"/>
      <c r="R2" s="108"/>
      <c r="S2" s="104" t="s">
        <v>2</v>
      </c>
      <c r="T2" s="105"/>
      <c r="U2" s="106"/>
      <c r="V2" s="107" t="s">
        <v>3</v>
      </c>
      <c r="W2" s="105"/>
      <c r="X2" s="108"/>
      <c r="Y2" s="104" t="s">
        <v>4</v>
      </c>
      <c r="Z2" s="105"/>
      <c r="AA2" s="106"/>
      <c r="AB2" s="107" t="s">
        <v>5</v>
      </c>
      <c r="AC2" s="105"/>
      <c r="AD2" s="108"/>
      <c r="AE2" s="109" t="s">
        <v>6</v>
      </c>
      <c r="AF2" s="110"/>
      <c r="AG2" s="111"/>
      <c r="AH2" s="110" t="s">
        <v>7</v>
      </c>
      <c r="AI2" s="110"/>
      <c r="AJ2" s="110"/>
      <c r="AK2" s="109" t="s">
        <v>8</v>
      </c>
      <c r="AL2" s="110"/>
      <c r="AM2" s="111"/>
      <c r="AN2" s="109" t="s">
        <v>9</v>
      </c>
      <c r="AO2" s="110"/>
      <c r="AP2" s="111"/>
      <c r="AQ2" s="109" t="s">
        <v>10</v>
      </c>
      <c r="AR2" s="110"/>
      <c r="AS2" s="111"/>
      <c r="AT2" s="109" t="s">
        <v>11</v>
      </c>
      <c r="AU2" s="110"/>
      <c r="AV2" s="111"/>
    </row>
    <row r="3" spans="1:50" s="1" customFormat="1" ht="45.75" thickBot="1" x14ac:dyDescent="0.3">
      <c r="A3" s="113"/>
      <c r="B3" s="115"/>
      <c r="C3" s="120"/>
      <c r="D3" s="120"/>
      <c r="E3" s="120"/>
      <c r="F3" s="120"/>
      <c r="G3" s="120"/>
      <c r="H3" s="120"/>
      <c r="I3" s="98" t="s">
        <v>23</v>
      </c>
      <c r="J3" s="43" t="s">
        <v>39</v>
      </c>
      <c r="K3" s="4" t="s">
        <v>13</v>
      </c>
      <c r="L3" s="5" t="s">
        <v>40</v>
      </c>
      <c r="M3" s="42" t="s">
        <v>23</v>
      </c>
      <c r="N3" s="44" t="s">
        <v>39</v>
      </c>
      <c r="O3" s="41" t="s">
        <v>40</v>
      </c>
      <c r="P3" s="96" t="s">
        <v>23</v>
      </c>
      <c r="Q3" s="44" t="s">
        <v>39</v>
      </c>
      <c r="R3" s="85" t="s">
        <v>40</v>
      </c>
      <c r="S3" s="42" t="s">
        <v>23</v>
      </c>
      <c r="T3" s="44" t="s">
        <v>39</v>
      </c>
      <c r="U3" s="41" t="s">
        <v>40</v>
      </c>
      <c r="V3" s="96" t="s">
        <v>23</v>
      </c>
      <c r="W3" s="44" t="s">
        <v>39</v>
      </c>
      <c r="X3" s="85" t="s">
        <v>40</v>
      </c>
      <c r="Y3" s="42" t="s">
        <v>23</v>
      </c>
      <c r="Z3" s="44" t="s">
        <v>39</v>
      </c>
      <c r="AA3" s="41" t="s">
        <v>40</v>
      </c>
      <c r="AB3" s="96" t="s">
        <v>23</v>
      </c>
      <c r="AC3" s="44" t="s">
        <v>39</v>
      </c>
      <c r="AD3" s="85" t="s">
        <v>40</v>
      </c>
      <c r="AE3" s="42" t="s">
        <v>23</v>
      </c>
      <c r="AF3" s="44" t="s">
        <v>39</v>
      </c>
      <c r="AG3" s="41" t="s">
        <v>40</v>
      </c>
      <c r="AH3" s="96" t="s">
        <v>23</v>
      </c>
      <c r="AI3" s="44" t="s">
        <v>39</v>
      </c>
      <c r="AJ3" s="85" t="s">
        <v>40</v>
      </c>
      <c r="AK3" s="42" t="s">
        <v>23</v>
      </c>
      <c r="AL3" s="44" t="s">
        <v>39</v>
      </c>
      <c r="AM3" s="41" t="s">
        <v>40</v>
      </c>
      <c r="AN3" s="42" t="s">
        <v>23</v>
      </c>
      <c r="AO3" s="44" t="s">
        <v>39</v>
      </c>
      <c r="AP3" s="41" t="s">
        <v>40</v>
      </c>
      <c r="AQ3" s="42" t="s">
        <v>23</v>
      </c>
      <c r="AR3" s="44" t="s">
        <v>39</v>
      </c>
      <c r="AS3" s="41" t="s">
        <v>40</v>
      </c>
      <c r="AT3" s="42" t="s">
        <v>23</v>
      </c>
      <c r="AU3" s="44" t="s">
        <v>39</v>
      </c>
      <c r="AV3" s="41" t="s">
        <v>40</v>
      </c>
    </row>
    <row r="4" spans="1:50" x14ac:dyDescent="0.25">
      <c r="A4" s="7">
        <v>1</v>
      </c>
      <c r="B4" s="28" t="s">
        <v>52</v>
      </c>
      <c r="C4" s="24">
        <v>46</v>
      </c>
      <c r="D4" s="38">
        <v>1.4990000000000001</v>
      </c>
      <c r="E4" s="38" t="s">
        <v>44</v>
      </c>
      <c r="F4" s="31">
        <v>40892</v>
      </c>
      <c r="G4" s="31">
        <v>40892</v>
      </c>
      <c r="H4" s="39" t="s">
        <v>41</v>
      </c>
      <c r="I4" s="99">
        <f t="shared" ref="I4" si="0">M4+P4+S4+V4+Y4+AB4+AE4+AH4+AK4+AN4+AQ4+AT4</f>
        <v>5705145.5999999996</v>
      </c>
      <c r="J4" s="12">
        <f t="shared" ref="J4" si="1">N4+Q4+T4+W4+Z4+AC4+AF4+AI4+AL4+AO4+AR4+AU4</f>
        <v>888062.96</v>
      </c>
      <c r="K4" s="13">
        <f t="shared" ref="K4:K5" si="2">J4/I4</f>
        <v>0.15565999928205163</v>
      </c>
      <c r="L4" s="14">
        <f t="shared" ref="L4" si="3">O4+R4+U4+X4+AA4+AD4+AG4+AJ4+AM4+AP4+AS4+AV4</f>
        <v>427204.08</v>
      </c>
      <c r="M4" s="15">
        <v>942325.8</v>
      </c>
      <c r="N4" s="16">
        <v>146682.43</v>
      </c>
      <c r="O4" s="17">
        <v>40279.14</v>
      </c>
      <c r="P4" s="97">
        <v>895965.15</v>
      </c>
      <c r="Q4" s="16">
        <v>139465.94</v>
      </c>
      <c r="R4" s="86">
        <v>72944.240000000005</v>
      </c>
      <c r="S4" s="15">
        <v>1000982.1</v>
      </c>
      <c r="T4" s="16">
        <v>155812.87</v>
      </c>
      <c r="U4" s="17">
        <v>87371.33</v>
      </c>
      <c r="V4" s="97">
        <v>889525.5</v>
      </c>
      <c r="W4" s="16">
        <v>138463.54</v>
      </c>
      <c r="X4" s="86">
        <v>85128.92</v>
      </c>
      <c r="Y4" s="15">
        <v>997075.95</v>
      </c>
      <c r="Z4" s="16">
        <v>155204.84</v>
      </c>
      <c r="AA4" s="17">
        <v>79171.64</v>
      </c>
      <c r="AB4" s="97">
        <v>979271.1</v>
      </c>
      <c r="AC4" s="16">
        <v>152433.34</v>
      </c>
      <c r="AD4" s="86">
        <v>62308.81</v>
      </c>
      <c r="AE4" s="15"/>
      <c r="AF4" s="16"/>
      <c r="AG4" s="17"/>
      <c r="AH4" s="97"/>
      <c r="AI4" s="16"/>
      <c r="AJ4" s="86"/>
      <c r="AK4" s="15"/>
      <c r="AL4" s="16"/>
      <c r="AM4" s="17"/>
      <c r="AN4" s="64"/>
      <c r="AO4" s="63"/>
      <c r="AP4" s="17"/>
      <c r="AQ4" s="64"/>
      <c r="AR4" s="63"/>
      <c r="AS4" s="17"/>
      <c r="AT4" s="64"/>
      <c r="AU4" s="63"/>
      <c r="AV4" s="17"/>
      <c r="AX4" s="84"/>
    </row>
    <row r="5" spans="1:50" x14ac:dyDescent="0.25">
      <c r="A5" s="7">
        <v>2</v>
      </c>
      <c r="B5" s="28" t="s">
        <v>53</v>
      </c>
      <c r="C5" s="24">
        <v>334</v>
      </c>
      <c r="D5" s="38">
        <v>0.999</v>
      </c>
      <c r="E5" s="38" t="s">
        <v>44</v>
      </c>
      <c r="F5" s="31">
        <v>41471</v>
      </c>
      <c r="G5" s="31">
        <v>41471</v>
      </c>
      <c r="H5" s="39" t="s">
        <v>42</v>
      </c>
      <c r="I5" s="99">
        <f t="shared" ref="I5" si="4">M5+P5+S5+V5+Y5+AB5+AE5+AH5+AK5+AN5+AQ5+AT5</f>
        <v>3909737.97</v>
      </c>
      <c r="J5" s="12">
        <f t="shared" ref="J5" si="5">N5+Q5+T5+W5+Z5+AC5+AF5+AI5+AL5+AO5+AR5+AU5</f>
        <v>620358.12</v>
      </c>
      <c r="K5" s="13">
        <f t="shared" si="2"/>
        <v>0.15866999905367057</v>
      </c>
      <c r="L5" s="14">
        <f t="shared" ref="L5" si="6">O5+R5+U5+X5+AA5+AD5+AG5+AJ5+AM5+AP5+AS5+AV5</f>
        <v>303268.83</v>
      </c>
      <c r="M5" s="15">
        <v>613886.06000000006</v>
      </c>
      <c r="N5" s="16">
        <v>97405.3</v>
      </c>
      <c r="O5" s="17">
        <v>24564.01</v>
      </c>
      <c r="P5" s="97">
        <v>629737.91</v>
      </c>
      <c r="Q5" s="16">
        <v>99920.51</v>
      </c>
      <c r="R5" s="86">
        <v>52932.6</v>
      </c>
      <c r="S5" s="15">
        <v>692022</v>
      </c>
      <c r="T5" s="16">
        <v>109803.13</v>
      </c>
      <c r="U5" s="17">
        <v>62888.72</v>
      </c>
      <c r="V5" s="97">
        <v>660897</v>
      </c>
      <c r="W5" s="16">
        <v>104864.53</v>
      </c>
      <c r="X5" s="86">
        <v>64820.87</v>
      </c>
      <c r="Y5" s="15">
        <v>660252</v>
      </c>
      <c r="Z5" s="16">
        <v>104762.18</v>
      </c>
      <c r="AA5" s="17">
        <v>55209.18</v>
      </c>
      <c r="AB5" s="97">
        <v>652943</v>
      </c>
      <c r="AC5" s="16">
        <v>103602.47</v>
      </c>
      <c r="AD5" s="86">
        <v>42853.45</v>
      </c>
      <c r="AE5" s="15"/>
      <c r="AF5" s="16"/>
      <c r="AG5" s="17"/>
      <c r="AH5" s="97"/>
      <c r="AI5" s="16"/>
      <c r="AJ5" s="86"/>
      <c r="AK5" s="15"/>
      <c r="AL5" s="16"/>
      <c r="AM5" s="17"/>
      <c r="AN5" s="64"/>
      <c r="AO5" s="63"/>
      <c r="AP5" s="17"/>
      <c r="AQ5" s="64"/>
      <c r="AR5" s="63"/>
      <c r="AS5" s="17"/>
      <c r="AT5" s="64"/>
      <c r="AU5" s="63"/>
      <c r="AV5" s="17"/>
      <c r="AX5" s="71"/>
    </row>
    <row r="6" spans="1:50" x14ac:dyDescent="0.25">
      <c r="A6" s="7"/>
      <c r="B6" s="28"/>
      <c r="C6" s="28"/>
      <c r="D6" s="38">
        <f>SUM(D4:D5)</f>
        <v>2.4980000000000002</v>
      </c>
      <c r="E6" s="38"/>
      <c r="F6" s="31"/>
      <c r="G6" s="31"/>
      <c r="H6" s="50" t="s">
        <v>30</v>
      </c>
      <c r="I6" s="89">
        <f>SUM(I4:I5)</f>
        <v>9614883.5700000003</v>
      </c>
      <c r="J6" s="46">
        <f>SUM(J4:J5)</f>
        <v>1508421.08</v>
      </c>
      <c r="K6" s="55">
        <f>J6/I6</f>
        <v>0.15688396734272675</v>
      </c>
      <c r="L6" s="90">
        <f t="shared" ref="L6:AV6" si="7">SUM(L4:L5)</f>
        <v>730472.91</v>
      </c>
      <c r="M6" s="89">
        <f t="shared" si="7"/>
        <v>1556211.86</v>
      </c>
      <c r="N6" s="46">
        <f t="shared" si="7"/>
        <v>244087.72999999998</v>
      </c>
      <c r="O6" s="90">
        <f t="shared" si="7"/>
        <v>64843.149999999994</v>
      </c>
      <c r="P6" s="46">
        <f t="shared" si="7"/>
        <v>1525703.06</v>
      </c>
      <c r="Q6" s="46">
        <f t="shared" si="7"/>
        <v>239386.45</v>
      </c>
      <c r="R6" s="87">
        <f t="shared" si="7"/>
        <v>125876.84</v>
      </c>
      <c r="S6" s="89">
        <f t="shared" si="7"/>
        <v>1693004.1</v>
      </c>
      <c r="T6" s="46">
        <f t="shared" si="7"/>
        <v>265616</v>
      </c>
      <c r="U6" s="90">
        <f t="shared" si="7"/>
        <v>150260.04999999999</v>
      </c>
      <c r="V6" s="46">
        <f t="shared" si="7"/>
        <v>1550422.5</v>
      </c>
      <c r="W6" s="46">
        <f t="shared" si="7"/>
        <v>243328.07</v>
      </c>
      <c r="X6" s="87">
        <f t="shared" si="7"/>
        <v>149949.79</v>
      </c>
      <c r="Y6" s="89">
        <f t="shared" si="7"/>
        <v>1657327.95</v>
      </c>
      <c r="Z6" s="46">
        <f t="shared" si="7"/>
        <v>259967.02</v>
      </c>
      <c r="AA6" s="90">
        <f t="shared" si="7"/>
        <v>134380.82</v>
      </c>
      <c r="AB6" s="46">
        <f t="shared" si="7"/>
        <v>1632214.1</v>
      </c>
      <c r="AC6" s="46">
        <f t="shared" si="7"/>
        <v>256035.81</v>
      </c>
      <c r="AD6" s="87">
        <f t="shared" si="7"/>
        <v>105162.26</v>
      </c>
      <c r="AE6" s="89">
        <f t="shared" si="7"/>
        <v>0</v>
      </c>
      <c r="AF6" s="46">
        <f t="shared" si="7"/>
        <v>0</v>
      </c>
      <c r="AG6" s="90">
        <f t="shared" si="7"/>
        <v>0</v>
      </c>
      <c r="AH6" s="46">
        <f t="shared" si="7"/>
        <v>0</v>
      </c>
      <c r="AI6" s="46">
        <f t="shared" si="7"/>
        <v>0</v>
      </c>
      <c r="AJ6" s="87">
        <f t="shared" si="7"/>
        <v>0</v>
      </c>
      <c r="AK6" s="89">
        <f t="shared" si="7"/>
        <v>0</v>
      </c>
      <c r="AL6" s="46">
        <f t="shared" si="7"/>
        <v>0</v>
      </c>
      <c r="AM6" s="90">
        <f t="shared" si="7"/>
        <v>0</v>
      </c>
      <c r="AN6" s="89">
        <f t="shared" si="7"/>
        <v>0</v>
      </c>
      <c r="AO6" s="46">
        <f t="shared" si="7"/>
        <v>0</v>
      </c>
      <c r="AP6" s="90">
        <f t="shared" si="7"/>
        <v>0</v>
      </c>
      <c r="AQ6" s="89">
        <f t="shared" si="7"/>
        <v>0</v>
      </c>
      <c r="AR6" s="46">
        <f t="shared" si="7"/>
        <v>0</v>
      </c>
      <c r="AS6" s="90">
        <f t="shared" si="7"/>
        <v>0</v>
      </c>
      <c r="AT6" s="89">
        <f t="shared" si="7"/>
        <v>0</v>
      </c>
      <c r="AU6" s="46">
        <f t="shared" si="7"/>
        <v>0</v>
      </c>
      <c r="AV6" s="90">
        <f t="shared" si="7"/>
        <v>0</v>
      </c>
      <c r="AX6" s="84"/>
    </row>
    <row r="7" spans="1:50" x14ac:dyDescent="0.25">
      <c r="A7" s="7"/>
      <c r="B7" s="28"/>
      <c r="C7" s="28"/>
      <c r="D7" s="38"/>
      <c r="E7" s="38"/>
      <c r="F7" s="31"/>
      <c r="G7" s="31"/>
      <c r="H7" s="39"/>
      <c r="I7" s="100"/>
      <c r="J7" s="47"/>
      <c r="K7" s="48"/>
      <c r="L7" s="49"/>
      <c r="M7" s="15"/>
      <c r="N7" s="16"/>
      <c r="O7" s="17"/>
      <c r="P7" s="97"/>
      <c r="Q7" s="16"/>
      <c r="R7" s="86"/>
      <c r="S7" s="15"/>
      <c r="T7" s="16"/>
      <c r="U7" s="17"/>
      <c r="V7" s="97"/>
      <c r="W7" s="16"/>
      <c r="X7" s="86"/>
      <c r="Y7" s="15"/>
      <c r="Z7" s="16"/>
      <c r="AA7" s="17"/>
      <c r="AB7" s="97"/>
      <c r="AC7" s="16"/>
      <c r="AD7" s="86"/>
      <c r="AE7" s="15"/>
      <c r="AF7" s="16"/>
      <c r="AG7" s="17"/>
      <c r="AH7" s="97"/>
      <c r="AI7" s="16"/>
      <c r="AJ7" s="86"/>
      <c r="AK7" s="15"/>
      <c r="AL7" s="16"/>
      <c r="AM7" s="17"/>
      <c r="AN7" s="15"/>
      <c r="AO7" s="16"/>
      <c r="AP7" s="17"/>
      <c r="AQ7" s="15"/>
      <c r="AR7" s="16"/>
      <c r="AS7" s="17"/>
      <c r="AT7" s="15"/>
      <c r="AU7" s="16"/>
      <c r="AV7" s="17"/>
      <c r="AW7" s="70"/>
      <c r="AX7" s="84"/>
    </row>
    <row r="8" spans="1:50" x14ac:dyDescent="0.25">
      <c r="A8" s="7">
        <v>1</v>
      </c>
      <c r="B8" s="28" t="s">
        <v>49</v>
      </c>
      <c r="C8" s="24">
        <v>68</v>
      </c>
      <c r="D8" s="38">
        <v>0.999</v>
      </c>
      <c r="E8" s="38" t="s">
        <v>44</v>
      </c>
      <c r="F8" s="31">
        <v>40987</v>
      </c>
      <c r="G8" s="31">
        <v>40987</v>
      </c>
      <c r="H8" s="39" t="s">
        <v>22</v>
      </c>
      <c r="I8" s="99">
        <f t="shared" ref="I8:I9" si="8">M8+P8+S8+V8+Y8+AB8+AE8+AH8+AK8+AN8+AQ8+AT8</f>
        <v>2144057.3000000003</v>
      </c>
      <c r="J8" s="12">
        <f t="shared" ref="J8:J9" si="9">N8+Q8+T8+W8+Z8+AC8+AF8+AI8+AL8+AO8+AR8+AU8</f>
        <v>270622.90999999997</v>
      </c>
      <c r="K8" s="13">
        <f t="shared" ref="K8:K10" si="10">J8/I8</f>
        <v>0.12621999887782848</v>
      </c>
      <c r="L8" s="14">
        <f t="shared" ref="L8:L9" si="11">O8+R8+U8+X8+AA8+AD8+AG8+AJ8+AM8+AP8+AS8+AV8</f>
        <v>90578.42</v>
      </c>
      <c r="M8" s="15">
        <v>581405.30000000005</v>
      </c>
      <c r="N8" s="16">
        <v>73384.98</v>
      </c>
      <c r="O8" s="17">
        <v>5367.78</v>
      </c>
      <c r="P8" s="97">
        <v>541576.4</v>
      </c>
      <c r="Q8" s="16">
        <v>68357.77</v>
      </c>
      <c r="R8" s="86">
        <v>28090.03</v>
      </c>
      <c r="S8" s="15">
        <v>511157.2</v>
      </c>
      <c r="T8" s="16">
        <v>64518.26</v>
      </c>
      <c r="U8" s="17">
        <v>28425</v>
      </c>
      <c r="V8" s="97">
        <v>396253</v>
      </c>
      <c r="W8" s="16">
        <v>50015.05</v>
      </c>
      <c r="X8" s="86">
        <v>23115.45</v>
      </c>
      <c r="Y8" s="15">
        <v>103953.8</v>
      </c>
      <c r="Z8" s="16">
        <v>13121.05</v>
      </c>
      <c r="AA8" s="17">
        <v>5292.94</v>
      </c>
      <c r="AB8" s="97">
        <v>9711.6</v>
      </c>
      <c r="AC8" s="16">
        <v>1225.8</v>
      </c>
      <c r="AD8" s="86">
        <v>287.22000000000003</v>
      </c>
      <c r="AE8" s="15"/>
      <c r="AF8" s="16"/>
      <c r="AG8" s="17"/>
      <c r="AH8" s="97"/>
      <c r="AI8" s="16"/>
      <c r="AJ8" s="86"/>
      <c r="AK8" s="15"/>
      <c r="AL8" s="16"/>
      <c r="AM8" s="17"/>
      <c r="AN8" s="64"/>
      <c r="AO8" s="63"/>
      <c r="AP8" s="17"/>
      <c r="AQ8" s="64"/>
      <c r="AR8" s="63"/>
      <c r="AS8" s="17"/>
      <c r="AT8" s="64"/>
      <c r="AU8" s="63"/>
      <c r="AV8" s="17"/>
      <c r="AX8" s="84"/>
    </row>
    <row r="9" spans="1:50" x14ac:dyDescent="0.25">
      <c r="A9" s="7">
        <v>2</v>
      </c>
      <c r="B9" s="28" t="s">
        <v>48</v>
      </c>
      <c r="C9" s="24">
        <v>434</v>
      </c>
      <c r="D9" s="38">
        <v>3.98</v>
      </c>
      <c r="E9" s="38" t="s">
        <v>45</v>
      </c>
      <c r="F9" s="31">
        <v>42992</v>
      </c>
      <c r="G9" s="31">
        <v>43005</v>
      </c>
      <c r="H9" s="39" t="s">
        <v>38</v>
      </c>
      <c r="I9" s="99">
        <f t="shared" si="8"/>
        <v>12454239.09</v>
      </c>
      <c r="J9" s="12">
        <f t="shared" si="9"/>
        <v>1788055.11</v>
      </c>
      <c r="K9" s="13">
        <f t="shared" ref="K9" si="12">J9/I9</f>
        <v>0.14357000030902731</v>
      </c>
      <c r="L9" s="14">
        <f t="shared" si="11"/>
        <v>777742.95</v>
      </c>
      <c r="M9" s="15">
        <v>1358387.05</v>
      </c>
      <c r="N9" s="16">
        <v>195023.63</v>
      </c>
      <c r="O9" s="17">
        <v>8023.52</v>
      </c>
      <c r="P9" s="97">
        <v>1789834.54</v>
      </c>
      <c r="Q9" s="16">
        <v>256966.54</v>
      </c>
      <c r="R9" s="86">
        <v>117058.73</v>
      </c>
      <c r="S9" s="15">
        <v>2445815.12</v>
      </c>
      <c r="T9" s="16">
        <v>351145.68</v>
      </c>
      <c r="U9" s="17">
        <v>183987.98</v>
      </c>
      <c r="V9" s="97">
        <v>2469101.87</v>
      </c>
      <c r="W9" s="16">
        <v>354488.96</v>
      </c>
      <c r="X9" s="86">
        <v>205208.07</v>
      </c>
      <c r="Y9" s="15">
        <v>2477469.48</v>
      </c>
      <c r="Z9" s="16">
        <v>355690.29</v>
      </c>
      <c r="AA9" s="17">
        <v>166408.4</v>
      </c>
      <c r="AB9" s="97">
        <v>1913631.03</v>
      </c>
      <c r="AC9" s="16">
        <v>274740.01</v>
      </c>
      <c r="AD9" s="86">
        <v>97056.25</v>
      </c>
      <c r="AE9" s="15"/>
      <c r="AF9" s="16"/>
      <c r="AG9" s="17"/>
      <c r="AH9" s="97"/>
      <c r="AI9" s="16"/>
      <c r="AJ9" s="86"/>
      <c r="AK9" s="15"/>
      <c r="AL9" s="16"/>
      <c r="AM9" s="17"/>
      <c r="AN9" s="64"/>
      <c r="AO9" s="63"/>
      <c r="AP9" s="17"/>
      <c r="AQ9" s="64"/>
      <c r="AR9" s="63"/>
      <c r="AS9" s="17"/>
      <c r="AT9" s="64"/>
      <c r="AU9" s="63"/>
      <c r="AV9" s="17"/>
      <c r="AX9" s="84"/>
    </row>
    <row r="10" spans="1:50" x14ac:dyDescent="0.25">
      <c r="A10" s="7"/>
      <c r="B10" s="28"/>
      <c r="C10" s="28"/>
      <c r="D10" s="38">
        <f>SUM(D8:D9)</f>
        <v>4.9790000000000001</v>
      </c>
      <c r="E10" s="38"/>
      <c r="F10" s="31"/>
      <c r="G10" s="31"/>
      <c r="H10" s="50" t="s">
        <v>31</v>
      </c>
      <c r="I10" s="89">
        <f>SUM(I8:I9)</f>
        <v>14598296.390000001</v>
      </c>
      <c r="J10" s="46">
        <f>SUM(J8:J9)</f>
        <v>2058678.02</v>
      </c>
      <c r="K10" s="55">
        <f t="shared" si="10"/>
        <v>0.14102179905116996</v>
      </c>
      <c r="L10" s="90">
        <f t="shared" ref="L10:AV10" si="13">SUM(L8:L9)</f>
        <v>868321.37</v>
      </c>
      <c r="M10" s="89">
        <f t="shared" si="13"/>
        <v>1939792.35</v>
      </c>
      <c r="N10" s="46">
        <f t="shared" si="13"/>
        <v>268408.61</v>
      </c>
      <c r="O10" s="90">
        <f t="shared" si="13"/>
        <v>13391.3</v>
      </c>
      <c r="P10" s="46">
        <f t="shared" si="13"/>
        <v>2331410.94</v>
      </c>
      <c r="Q10" s="46">
        <f t="shared" si="13"/>
        <v>325324.31</v>
      </c>
      <c r="R10" s="87">
        <f t="shared" si="13"/>
        <v>145148.76</v>
      </c>
      <c r="S10" s="89">
        <f t="shared" si="13"/>
        <v>2956972.3200000003</v>
      </c>
      <c r="T10" s="46">
        <f t="shared" si="13"/>
        <v>415663.94</v>
      </c>
      <c r="U10" s="90">
        <f t="shared" si="13"/>
        <v>212412.98</v>
      </c>
      <c r="V10" s="46">
        <f t="shared" si="13"/>
        <v>2865354.87</v>
      </c>
      <c r="W10" s="46">
        <f t="shared" si="13"/>
        <v>404504.01</v>
      </c>
      <c r="X10" s="87">
        <f t="shared" si="13"/>
        <v>228323.52000000002</v>
      </c>
      <c r="Y10" s="89">
        <f t="shared" si="13"/>
        <v>2581423.2799999998</v>
      </c>
      <c r="Z10" s="46">
        <f t="shared" si="13"/>
        <v>368811.33999999997</v>
      </c>
      <c r="AA10" s="90">
        <f t="shared" si="13"/>
        <v>171701.34</v>
      </c>
      <c r="AB10" s="46">
        <f t="shared" si="13"/>
        <v>1923342.6300000001</v>
      </c>
      <c r="AC10" s="46">
        <f t="shared" si="13"/>
        <v>275965.81</v>
      </c>
      <c r="AD10" s="87">
        <f t="shared" si="13"/>
        <v>97343.47</v>
      </c>
      <c r="AE10" s="89">
        <f t="shared" si="13"/>
        <v>0</v>
      </c>
      <c r="AF10" s="46">
        <f t="shared" si="13"/>
        <v>0</v>
      </c>
      <c r="AG10" s="90">
        <f t="shared" si="13"/>
        <v>0</v>
      </c>
      <c r="AH10" s="46">
        <f t="shared" si="13"/>
        <v>0</v>
      </c>
      <c r="AI10" s="46">
        <f t="shared" si="13"/>
        <v>0</v>
      </c>
      <c r="AJ10" s="87">
        <f t="shared" si="13"/>
        <v>0</v>
      </c>
      <c r="AK10" s="89">
        <f t="shared" si="13"/>
        <v>0</v>
      </c>
      <c r="AL10" s="46">
        <f t="shared" si="13"/>
        <v>0</v>
      </c>
      <c r="AM10" s="90">
        <f t="shared" si="13"/>
        <v>0</v>
      </c>
      <c r="AN10" s="89">
        <f t="shared" si="13"/>
        <v>0</v>
      </c>
      <c r="AO10" s="46">
        <f t="shared" si="13"/>
        <v>0</v>
      </c>
      <c r="AP10" s="90">
        <f t="shared" si="13"/>
        <v>0</v>
      </c>
      <c r="AQ10" s="89">
        <f t="shared" si="13"/>
        <v>0</v>
      </c>
      <c r="AR10" s="46">
        <f t="shared" si="13"/>
        <v>0</v>
      </c>
      <c r="AS10" s="90">
        <f t="shared" si="13"/>
        <v>0</v>
      </c>
      <c r="AT10" s="89">
        <f t="shared" si="13"/>
        <v>0</v>
      </c>
      <c r="AU10" s="46">
        <f t="shared" si="13"/>
        <v>0</v>
      </c>
      <c r="AV10" s="90">
        <f t="shared" si="13"/>
        <v>0</v>
      </c>
      <c r="AX10" s="84"/>
    </row>
    <row r="11" spans="1:50" x14ac:dyDescent="0.25">
      <c r="A11" s="7"/>
      <c r="B11" s="28"/>
      <c r="C11" s="28"/>
      <c r="D11" s="38"/>
      <c r="E11" s="38"/>
      <c r="F11" s="31"/>
      <c r="G11" s="31"/>
      <c r="H11" s="39"/>
      <c r="I11" s="100"/>
      <c r="J11" s="47"/>
      <c r="K11" s="48"/>
      <c r="L11" s="49"/>
      <c r="M11" s="15"/>
      <c r="N11" s="16"/>
      <c r="O11" s="17"/>
      <c r="P11" s="97"/>
      <c r="Q11" s="16"/>
      <c r="R11" s="86"/>
      <c r="S11" s="15"/>
      <c r="T11" s="16"/>
      <c r="U11" s="17"/>
      <c r="V11" s="97"/>
      <c r="W11" s="16"/>
      <c r="X11" s="86"/>
      <c r="Y11" s="15"/>
      <c r="Z11" s="16"/>
      <c r="AA11" s="17"/>
      <c r="AB11" s="97"/>
      <c r="AC11" s="16"/>
      <c r="AD11" s="86"/>
      <c r="AE11" s="15"/>
      <c r="AF11" s="16"/>
      <c r="AG11" s="17"/>
      <c r="AH11" s="97"/>
      <c r="AI11" s="16"/>
      <c r="AJ11" s="86"/>
      <c r="AK11" s="15"/>
      <c r="AL11" s="73"/>
      <c r="AM11" s="17"/>
      <c r="AN11" s="15"/>
      <c r="AO11" s="16"/>
      <c r="AP11" s="17"/>
      <c r="AQ11" s="15"/>
      <c r="AR11" s="16"/>
      <c r="AS11" s="17"/>
      <c r="AT11" s="15"/>
      <c r="AU11" s="16"/>
      <c r="AV11" s="17"/>
      <c r="AW11" s="69"/>
      <c r="AX11" s="84"/>
    </row>
    <row r="12" spans="1:50" x14ac:dyDescent="0.25">
      <c r="A12" s="10">
        <v>1</v>
      </c>
      <c r="B12" s="29" t="s">
        <v>14</v>
      </c>
      <c r="C12" s="60">
        <v>371</v>
      </c>
      <c r="D12" s="10">
        <v>0.11</v>
      </c>
      <c r="E12" s="10" t="s">
        <v>44</v>
      </c>
      <c r="F12" s="82">
        <v>41670</v>
      </c>
      <c r="G12" s="82">
        <v>41670</v>
      </c>
      <c r="H12" s="83" t="s">
        <v>26</v>
      </c>
      <c r="I12" s="99">
        <f t="shared" ref="I12" si="14">M12+P12+S12+V12+Y12+AB12+AE12+AH12+AK12+AN12+AQ12+AT12</f>
        <v>106429.03</v>
      </c>
      <c r="J12" s="12">
        <f t="shared" ref="J12" si="15">N12+Q12+T12+W12+Z12+AC12+AF12+AI12+AL12+AO12+AR12+AU12</f>
        <v>16664.650000000001</v>
      </c>
      <c r="K12" s="13">
        <f t="shared" ref="K12" si="16">J12/I12</f>
        <v>0.15657992936701576</v>
      </c>
      <c r="L12" s="14">
        <f t="shared" ref="L12" si="17">O12+R12+U12+X12+AA12+AD12+AG12+AJ12+AM12+AP12+AS12+AV12</f>
        <v>8513.59</v>
      </c>
      <c r="M12" s="15">
        <v>20285.73</v>
      </c>
      <c r="N12" s="16">
        <v>3176.34</v>
      </c>
      <c r="O12" s="17">
        <v>690.5</v>
      </c>
      <c r="P12" s="97">
        <v>37152.65</v>
      </c>
      <c r="Q12" s="16">
        <v>5817.36</v>
      </c>
      <c r="R12" s="86">
        <v>3129.58</v>
      </c>
      <c r="S12" s="15">
        <v>21311.75</v>
      </c>
      <c r="T12" s="16">
        <v>3336.99</v>
      </c>
      <c r="U12" s="17">
        <v>1948.91</v>
      </c>
      <c r="V12" s="97">
        <v>25126.86</v>
      </c>
      <c r="W12" s="16">
        <v>3934.36</v>
      </c>
      <c r="X12" s="86">
        <v>2506.15</v>
      </c>
      <c r="Y12" s="15">
        <v>2552.04</v>
      </c>
      <c r="Z12" s="16">
        <v>399.6</v>
      </c>
      <c r="AA12" s="17">
        <v>238.45</v>
      </c>
      <c r="AB12" s="97">
        <v>0</v>
      </c>
      <c r="AC12" s="16">
        <v>0</v>
      </c>
      <c r="AD12" s="86">
        <v>0</v>
      </c>
      <c r="AE12" s="15"/>
      <c r="AF12" s="16"/>
      <c r="AG12" s="17"/>
      <c r="AH12" s="97"/>
      <c r="AI12" s="16"/>
      <c r="AJ12" s="86"/>
      <c r="AK12" s="15"/>
      <c r="AL12" s="16"/>
      <c r="AM12" s="17"/>
      <c r="AN12" s="64"/>
      <c r="AO12" s="63"/>
      <c r="AP12" s="17"/>
      <c r="AQ12" s="64"/>
      <c r="AR12" s="63"/>
      <c r="AS12" s="17"/>
      <c r="AT12" s="64"/>
      <c r="AU12" s="63"/>
      <c r="AV12" s="17"/>
      <c r="AX12" s="84"/>
    </row>
    <row r="13" spans="1:50" x14ac:dyDescent="0.25">
      <c r="A13" s="7"/>
      <c r="B13" s="29"/>
      <c r="C13" s="29"/>
      <c r="D13" s="38">
        <f>SUM(D12:D12)</f>
        <v>0.11</v>
      </c>
      <c r="E13" s="38"/>
      <c r="F13" s="31"/>
      <c r="G13" s="31"/>
      <c r="H13" s="50" t="s">
        <v>32</v>
      </c>
      <c r="I13" s="89">
        <f>SUM(I12:I12)</f>
        <v>106429.03</v>
      </c>
      <c r="J13" s="46">
        <f>SUM(J12:J12)</f>
        <v>16664.650000000001</v>
      </c>
      <c r="K13" s="55">
        <f t="shared" ref="K13" si="18">J13/I13</f>
        <v>0.15657992936701576</v>
      </c>
      <c r="L13" s="90">
        <f t="shared" ref="L13:AV13" si="19">SUM(L12:L12)</f>
        <v>8513.59</v>
      </c>
      <c r="M13" s="89">
        <f t="shared" si="19"/>
        <v>20285.73</v>
      </c>
      <c r="N13" s="46">
        <f t="shared" si="19"/>
        <v>3176.34</v>
      </c>
      <c r="O13" s="90">
        <f t="shared" si="19"/>
        <v>690.5</v>
      </c>
      <c r="P13" s="46">
        <f t="shared" si="19"/>
        <v>37152.65</v>
      </c>
      <c r="Q13" s="46">
        <f t="shared" si="19"/>
        <v>5817.36</v>
      </c>
      <c r="R13" s="87">
        <f t="shared" si="19"/>
        <v>3129.58</v>
      </c>
      <c r="S13" s="89">
        <f t="shared" si="19"/>
        <v>21311.75</v>
      </c>
      <c r="T13" s="46">
        <f t="shared" si="19"/>
        <v>3336.99</v>
      </c>
      <c r="U13" s="90">
        <f t="shared" si="19"/>
        <v>1948.91</v>
      </c>
      <c r="V13" s="46">
        <f t="shared" si="19"/>
        <v>25126.86</v>
      </c>
      <c r="W13" s="46">
        <f t="shared" si="19"/>
        <v>3934.36</v>
      </c>
      <c r="X13" s="87">
        <f t="shared" si="19"/>
        <v>2506.15</v>
      </c>
      <c r="Y13" s="89">
        <f t="shared" si="19"/>
        <v>2552.04</v>
      </c>
      <c r="Z13" s="46">
        <f t="shared" si="19"/>
        <v>399.6</v>
      </c>
      <c r="AA13" s="90">
        <f t="shared" si="19"/>
        <v>238.45</v>
      </c>
      <c r="AB13" s="46">
        <f t="shared" si="19"/>
        <v>0</v>
      </c>
      <c r="AC13" s="46">
        <f t="shared" si="19"/>
        <v>0</v>
      </c>
      <c r="AD13" s="87">
        <f t="shared" si="19"/>
        <v>0</v>
      </c>
      <c r="AE13" s="89">
        <f t="shared" si="19"/>
        <v>0</v>
      </c>
      <c r="AF13" s="46">
        <f t="shared" si="19"/>
        <v>0</v>
      </c>
      <c r="AG13" s="90">
        <f t="shared" si="19"/>
        <v>0</v>
      </c>
      <c r="AH13" s="46">
        <f t="shared" si="19"/>
        <v>0</v>
      </c>
      <c r="AI13" s="46">
        <f t="shared" si="19"/>
        <v>0</v>
      </c>
      <c r="AJ13" s="87">
        <f t="shared" si="19"/>
        <v>0</v>
      </c>
      <c r="AK13" s="89">
        <f t="shared" si="19"/>
        <v>0</v>
      </c>
      <c r="AL13" s="46">
        <f t="shared" si="19"/>
        <v>0</v>
      </c>
      <c r="AM13" s="90">
        <f t="shared" si="19"/>
        <v>0</v>
      </c>
      <c r="AN13" s="89">
        <f t="shared" si="19"/>
        <v>0</v>
      </c>
      <c r="AO13" s="46">
        <f t="shared" si="19"/>
        <v>0</v>
      </c>
      <c r="AP13" s="90">
        <f t="shared" si="19"/>
        <v>0</v>
      </c>
      <c r="AQ13" s="89">
        <f t="shared" si="19"/>
        <v>0</v>
      </c>
      <c r="AR13" s="46">
        <f t="shared" si="19"/>
        <v>0</v>
      </c>
      <c r="AS13" s="90">
        <f t="shared" si="19"/>
        <v>0</v>
      </c>
      <c r="AT13" s="89">
        <f t="shared" si="19"/>
        <v>0</v>
      </c>
      <c r="AU13" s="46">
        <f t="shared" si="19"/>
        <v>0</v>
      </c>
      <c r="AV13" s="90">
        <f t="shared" si="19"/>
        <v>0</v>
      </c>
      <c r="AX13" s="84"/>
    </row>
    <row r="14" spans="1:50" x14ac:dyDescent="0.25">
      <c r="A14" s="7"/>
      <c r="B14" s="29"/>
      <c r="C14" s="29"/>
      <c r="D14" s="38"/>
      <c r="E14" s="38"/>
      <c r="F14" s="31"/>
      <c r="G14" s="31"/>
      <c r="H14" s="39"/>
      <c r="I14" s="100"/>
      <c r="J14" s="47"/>
      <c r="K14" s="48"/>
      <c r="L14" s="49"/>
      <c r="M14" s="15"/>
      <c r="N14" s="16"/>
      <c r="O14" s="17"/>
      <c r="P14" s="97"/>
      <c r="Q14" s="16"/>
      <c r="R14" s="86"/>
      <c r="S14" s="15"/>
      <c r="T14" s="16"/>
      <c r="U14" s="17"/>
      <c r="V14" s="97"/>
      <c r="W14" s="16"/>
      <c r="X14" s="86"/>
      <c r="Y14" s="15"/>
      <c r="Z14" s="16"/>
      <c r="AA14" s="17"/>
      <c r="AB14" s="97"/>
      <c r="AC14" s="16"/>
      <c r="AD14" s="86"/>
      <c r="AE14" s="15"/>
      <c r="AF14" s="16"/>
      <c r="AG14" s="17"/>
      <c r="AH14" s="97"/>
      <c r="AI14" s="16"/>
      <c r="AJ14" s="86"/>
      <c r="AK14" s="15"/>
      <c r="AL14" s="16"/>
      <c r="AM14" s="17"/>
      <c r="AN14" s="15"/>
      <c r="AO14" s="16"/>
      <c r="AP14" s="17"/>
      <c r="AQ14" s="15"/>
      <c r="AR14" s="16"/>
      <c r="AS14" s="17"/>
      <c r="AT14" s="15"/>
      <c r="AU14" s="16"/>
      <c r="AV14" s="17"/>
      <c r="AW14" s="69"/>
      <c r="AX14" s="84"/>
    </row>
    <row r="15" spans="1:50" x14ac:dyDescent="0.25">
      <c r="A15" s="7">
        <v>1</v>
      </c>
      <c r="B15" s="29" t="s">
        <v>36</v>
      </c>
      <c r="C15" s="60">
        <v>419</v>
      </c>
      <c r="D15" s="38">
        <v>6.9</v>
      </c>
      <c r="E15" s="38" t="s">
        <v>44</v>
      </c>
      <c r="F15" s="31">
        <v>42689</v>
      </c>
      <c r="G15" s="31">
        <v>42689</v>
      </c>
      <c r="H15" s="39" t="s">
        <v>37</v>
      </c>
      <c r="I15" s="99">
        <f t="shared" ref="I15" si="20">M15+P15+S15+V15+Y15+AB15+AE15+AH15+AK15+AN15+AQ15+AT15</f>
        <v>6851350.5500000007</v>
      </c>
      <c r="J15" s="12">
        <f t="shared" ref="J15" si="21">N15+Q15+T15+W15+Z15+AC15+AF15+AI15+AL15+AO15+AR15+AU15</f>
        <v>755465.88</v>
      </c>
      <c r="K15" s="13">
        <f t="shared" ref="K15" si="22">J15/I15</f>
        <v>0.11026524981997891</v>
      </c>
      <c r="L15" s="14">
        <f t="shared" ref="L15" si="23">O15+R15+U15+X15+AA15+AD15+AG15+AJ15+AM15+AP15+AS15+AV15</f>
        <v>267371.40999999997</v>
      </c>
      <c r="M15" s="15">
        <v>1821947.51</v>
      </c>
      <c r="N15" s="16">
        <v>200476</v>
      </c>
      <c r="O15" s="17">
        <v>15719.26</v>
      </c>
      <c r="P15" s="97">
        <v>1358692.01</v>
      </c>
      <c r="Q15" s="16">
        <v>151630.59</v>
      </c>
      <c r="R15" s="86">
        <v>68408.800000000003</v>
      </c>
      <c r="S15" s="15">
        <v>1112391.01</v>
      </c>
      <c r="T15" s="16">
        <v>122550.29</v>
      </c>
      <c r="U15" s="17">
        <v>60089.64</v>
      </c>
      <c r="V15" s="97">
        <v>1223038</v>
      </c>
      <c r="W15" s="16">
        <v>135856.85999999999</v>
      </c>
      <c r="X15" s="86">
        <v>77098.179999999993</v>
      </c>
      <c r="Y15" s="15">
        <v>665999.52</v>
      </c>
      <c r="Z15" s="16">
        <v>71700.14</v>
      </c>
      <c r="AA15" s="17">
        <v>26351.99</v>
      </c>
      <c r="AB15" s="97">
        <v>669282.5</v>
      </c>
      <c r="AC15" s="16">
        <v>73252</v>
      </c>
      <c r="AD15" s="86">
        <v>19703.54</v>
      </c>
      <c r="AE15" s="15"/>
      <c r="AF15" s="16"/>
      <c r="AG15" s="17"/>
      <c r="AH15" s="97"/>
      <c r="AI15" s="16"/>
      <c r="AJ15" s="86"/>
      <c r="AK15" s="15"/>
      <c r="AL15" s="16"/>
      <c r="AM15" s="17"/>
      <c r="AN15" s="64"/>
      <c r="AO15" s="63"/>
      <c r="AP15" s="17"/>
      <c r="AQ15" s="64"/>
      <c r="AR15" s="63"/>
      <c r="AS15" s="17"/>
      <c r="AT15" s="64"/>
      <c r="AU15" s="63"/>
      <c r="AV15" s="17"/>
      <c r="AX15" s="84"/>
    </row>
    <row r="16" spans="1:50" x14ac:dyDescent="0.25">
      <c r="D16" s="51">
        <f>SUM(D15:D15)</f>
        <v>6.9</v>
      </c>
      <c r="E16" s="51"/>
      <c r="F16" s="52"/>
      <c r="G16" s="52"/>
      <c r="H16" s="57" t="s">
        <v>33</v>
      </c>
      <c r="I16" s="91">
        <f>SUM(I15:I15)</f>
        <v>6851350.5500000007</v>
      </c>
      <c r="J16" s="53">
        <f>SUM(J15:J15)</f>
        <v>755465.88</v>
      </c>
      <c r="K16" s="76">
        <f t="shared" ref="K16:K17" si="24">J16/I16</f>
        <v>0.11026524981997891</v>
      </c>
      <c r="L16" s="56">
        <f t="shared" ref="L16:AV16" si="25">SUM(L15:L15)</f>
        <v>267371.40999999997</v>
      </c>
      <c r="M16" s="91">
        <f t="shared" si="25"/>
        <v>1821947.51</v>
      </c>
      <c r="N16" s="53">
        <f t="shared" si="25"/>
        <v>200476</v>
      </c>
      <c r="O16" s="92">
        <f t="shared" si="25"/>
        <v>15719.26</v>
      </c>
      <c r="P16" s="53">
        <f t="shared" si="25"/>
        <v>1358692.01</v>
      </c>
      <c r="Q16" s="53">
        <f t="shared" si="25"/>
        <v>151630.59</v>
      </c>
      <c r="R16" s="88">
        <f t="shared" si="25"/>
        <v>68408.800000000003</v>
      </c>
      <c r="S16" s="91">
        <f t="shared" si="25"/>
        <v>1112391.01</v>
      </c>
      <c r="T16" s="53">
        <f t="shared" si="25"/>
        <v>122550.29</v>
      </c>
      <c r="U16" s="92">
        <f t="shared" si="25"/>
        <v>60089.64</v>
      </c>
      <c r="V16" s="53">
        <f t="shared" si="25"/>
        <v>1223038</v>
      </c>
      <c r="W16" s="53">
        <f t="shared" si="25"/>
        <v>135856.85999999999</v>
      </c>
      <c r="X16" s="88">
        <f t="shared" si="25"/>
        <v>77098.179999999993</v>
      </c>
      <c r="Y16" s="91">
        <f t="shared" si="25"/>
        <v>665999.52</v>
      </c>
      <c r="Z16" s="53">
        <f t="shared" si="25"/>
        <v>71700.14</v>
      </c>
      <c r="AA16" s="92">
        <f t="shared" si="25"/>
        <v>26351.99</v>
      </c>
      <c r="AB16" s="53">
        <f t="shared" si="25"/>
        <v>669282.5</v>
      </c>
      <c r="AC16" s="53">
        <f t="shared" si="25"/>
        <v>73252</v>
      </c>
      <c r="AD16" s="88">
        <f t="shared" si="25"/>
        <v>19703.54</v>
      </c>
      <c r="AE16" s="91">
        <f t="shared" si="25"/>
        <v>0</v>
      </c>
      <c r="AF16" s="53">
        <f t="shared" si="25"/>
        <v>0</v>
      </c>
      <c r="AG16" s="92">
        <f t="shared" si="25"/>
        <v>0</v>
      </c>
      <c r="AH16" s="53">
        <f t="shared" si="25"/>
        <v>0</v>
      </c>
      <c r="AI16" s="53">
        <f t="shared" si="25"/>
        <v>0</v>
      </c>
      <c r="AJ16" s="88">
        <f t="shared" si="25"/>
        <v>0</v>
      </c>
      <c r="AK16" s="91">
        <f t="shared" si="25"/>
        <v>0</v>
      </c>
      <c r="AL16" s="53">
        <f t="shared" si="25"/>
        <v>0</v>
      </c>
      <c r="AM16" s="92">
        <f t="shared" si="25"/>
        <v>0</v>
      </c>
      <c r="AN16" s="91">
        <f t="shared" si="25"/>
        <v>0</v>
      </c>
      <c r="AO16" s="53">
        <f t="shared" si="25"/>
        <v>0</v>
      </c>
      <c r="AP16" s="92">
        <f t="shared" si="25"/>
        <v>0</v>
      </c>
      <c r="AQ16" s="91">
        <f t="shared" si="25"/>
        <v>0</v>
      </c>
      <c r="AR16" s="53">
        <f t="shared" si="25"/>
        <v>0</v>
      </c>
      <c r="AS16" s="92">
        <f t="shared" si="25"/>
        <v>0</v>
      </c>
      <c r="AT16" s="91">
        <f t="shared" si="25"/>
        <v>0</v>
      </c>
      <c r="AU16" s="53">
        <f t="shared" si="25"/>
        <v>0</v>
      </c>
      <c r="AV16" s="92">
        <f t="shared" si="25"/>
        <v>0</v>
      </c>
    </row>
    <row r="17" spans="1:48" ht="16.5" thickBot="1" x14ac:dyDescent="0.3">
      <c r="H17" s="58" t="s">
        <v>34</v>
      </c>
      <c r="I17" s="93">
        <f>I16+I13+I10+I6</f>
        <v>31170959.540000003</v>
      </c>
      <c r="J17" s="94">
        <f>J16+J13+J10+J6</f>
        <v>4339229.63</v>
      </c>
      <c r="K17" s="101">
        <f t="shared" si="24"/>
        <v>0.13920744481515565</v>
      </c>
      <c r="L17" s="95">
        <f t="shared" ref="L17:AV17" si="26">L16+L13+L10+L6</f>
        <v>1874679.2800000003</v>
      </c>
      <c r="M17" s="93">
        <f t="shared" si="26"/>
        <v>5338237.45</v>
      </c>
      <c r="N17" s="94">
        <f t="shared" si="26"/>
        <v>716148.67999999993</v>
      </c>
      <c r="O17" s="95">
        <f t="shared" si="26"/>
        <v>94644.209999999992</v>
      </c>
      <c r="P17" s="102">
        <f t="shared" si="26"/>
        <v>5252958.66</v>
      </c>
      <c r="Q17" s="94">
        <f t="shared" si="26"/>
        <v>722158.71</v>
      </c>
      <c r="R17" s="103">
        <f t="shared" si="26"/>
        <v>342563.98</v>
      </c>
      <c r="S17" s="93">
        <f t="shared" si="26"/>
        <v>5783679.1799999997</v>
      </c>
      <c r="T17" s="94">
        <f t="shared" si="26"/>
        <v>807167.22</v>
      </c>
      <c r="U17" s="95">
        <f t="shared" si="26"/>
        <v>424711.58</v>
      </c>
      <c r="V17" s="102">
        <f t="shared" si="26"/>
        <v>5663942.2300000004</v>
      </c>
      <c r="W17" s="94">
        <f t="shared" si="26"/>
        <v>787623.3</v>
      </c>
      <c r="X17" s="103">
        <f t="shared" si="26"/>
        <v>457877.64</v>
      </c>
      <c r="Y17" s="93">
        <f t="shared" si="26"/>
        <v>4907302.79</v>
      </c>
      <c r="Z17" s="94">
        <f t="shared" si="26"/>
        <v>700878.1</v>
      </c>
      <c r="AA17" s="95">
        <f t="shared" si="26"/>
        <v>332672.59999999998</v>
      </c>
      <c r="AB17" s="102">
        <f t="shared" si="26"/>
        <v>4224839.2300000004</v>
      </c>
      <c r="AC17" s="94">
        <f t="shared" si="26"/>
        <v>605253.62</v>
      </c>
      <c r="AD17" s="103">
        <f t="shared" si="26"/>
        <v>222209.27000000002</v>
      </c>
      <c r="AE17" s="93">
        <f t="shared" si="26"/>
        <v>0</v>
      </c>
      <c r="AF17" s="94">
        <f t="shared" si="26"/>
        <v>0</v>
      </c>
      <c r="AG17" s="95">
        <f t="shared" si="26"/>
        <v>0</v>
      </c>
      <c r="AH17" s="102">
        <f t="shared" si="26"/>
        <v>0</v>
      </c>
      <c r="AI17" s="94">
        <f t="shared" si="26"/>
        <v>0</v>
      </c>
      <c r="AJ17" s="103">
        <f t="shared" si="26"/>
        <v>0</v>
      </c>
      <c r="AK17" s="93">
        <f t="shared" si="26"/>
        <v>0</v>
      </c>
      <c r="AL17" s="94">
        <f t="shared" si="26"/>
        <v>0</v>
      </c>
      <c r="AM17" s="95">
        <f t="shared" si="26"/>
        <v>0</v>
      </c>
      <c r="AN17" s="93">
        <f t="shared" si="26"/>
        <v>0</v>
      </c>
      <c r="AO17" s="94">
        <f t="shared" si="26"/>
        <v>0</v>
      </c>
      <c r="AP17" s="95">
        <f t="shared" si="26"/>
        <v>0</v>
      </c>
      <c r="AQ17" s="93">
        <f t="shared" si="26"/>
        <v>0</v>
      </c>
      <c r="AR17" s="94">
        <f t="shared" si="26"/>
        <v>0</v>
      </c>
      <c r="AS17" s="95">
        <f t="shared" si="26"/>
        <v>0</v>
      </c>
      <c r="AT17" s="93">
        <f t="shared" si="26"/>
        <v>0</v>
      </c>
      <c r="AU17" s="94">
        <f t="shared" si="26"/>
        <v>0</v>
      </c>
      <c r="AV17" s="95">
        <f t="shared" si="26"/>
        <v>0</v>
      </c>
    </row>
    <row r="18" spans="1:48" s="40" customFormat="1" x14ac:dyDescent="0.25">
      <c r="D18" s="77"/>
      <c r="AN18"/>
      <c r="AO18"/>
      <c r="AP18"/>
      <c r="AQ18"/>
      <c r="AR18"/>
      <c r="AS18"/>
      <c r="AT18"/>
      <c r="AU18"/>
      <c r="AV18"/>
    </row>
    <row r="19" spans="1:48" s="40" customFormat="1" x14ac:dyDescent="0.25">
      <c r="D19" s="77"/>
      <c r="I19" s="65"/>
      <c r="AN19"/>
      <c r="AO19"/>
      <c r="AP19"/>
      <c r="AQ19"/>
      <c r="AR19"/>
      <c r="AS19"/>
      <c r="AT19"/>
      <c r="AU19"/>
      <c r="AV19"/>
    </row>
    <row r="20" spans="1:48" x14ac:dyDescent="0.25">
      <c r="D20" s="67"/>
      <c r="I20" s="19"/>
      <c r="J20" s="19"/>
      <c r="K20" s="78"/>
      <c r="L20" s="75"/>
      <c r="AL20" s="71"/>
    </row>
    <row r="21" spans="1:48" x14ac:dyDescent="0.25">
      <c r="A21"/>
      <c r="B21"/>
      <c r="D21"/>
      <c r="E21"/>
      <c r="F21"/>
      <c r="G21"/>
      <c r="H21"/>
      <c r="I21" s="68"/>
      <c r="J21" s="68"/>
      <c r="K21" s="79"/>
      <c r="L21" s="75"/>
      <c r="M21" s="71"/>
      <c r="N21" s="71"/>
      <c r="O21" s="71"/>
      <c r="P21" s="71"/>
      <c r="Q21" s="71"/>
      <c r="R21" s="71"/>
      <c r="S21" s="71"/>
      <c r="T21" s="71"/>
      <c r="U21" s="71"/>
      <c r="AN21" s="69"/>
      <c r="AO21" s="69"/>
      <c r="AP21" s="69"/>
      <c r="AQ21" s="69"/>
      <c r="AR21" s="69"/>
      <c r="AS21" s="69"/>
      <c r="AT21" s="69"/>
      <c r="AU21" s="69"/>
      <c r="AV21" s="69"/>
    </row>
    <row r="22" spans="1:48" x14ac:dyDescent="0.25">
      <c r="C22" s="40"/>
      <c r="D22" s="40"/>
      <c r="K22" s="80"/>
      <c r="L22" s="75"/>
    </row>
    <row r="23" spans="1:48" x14ac:dyDescent="0.25">
      <c r="D23" s="67"/>
      <c r="K23" s="80"/>
      <c r="L23" s="75"/>
    </row>
    <row r="24" spans="1:48" x14ac:dyDescent="0.25">
      <c r="D24" s="66"/>
      <c r="K24" s="80"/>
      <c r="L24" s="75"/>
    </row>
    <row r="27" spans="1:48" x14ac:dyDescent="0.25">
      <c r="AN27" t="s">
        <v>50</v>
      </c>
    </row>
  </sheetData>
  <autoFilter ref="A3:AX3" xr:uid="{00000000-0001-0000-0100-000000000000}"/>
  <mergeCells count="21">
    <mergeCell ref="AN2:AP2"/>
    <mergeCell ref="AQ2:AS2"/>
    <mergeCell ref="AT2:AV2"/>
    <mergeCell ref="A2:A3"/>
    <mergeCell ref="B2:B3"/>
    <mergeCell ref="I2:L2"/>
    <mergeCell ref="M2:O2"/>
    <mergeCell ref="P2:R2"/>
    <mergeCell ref="C2:C3"/>
    <mergeCell ref="D2:D3"/>
    <mergeCell ref="E2:E3"/>
    <mergeCell ref="F2:F3"/>
    <mergeCell ref="G2:G3"/>
    <mergeCell ref="H2:H3"/>
    <mergeCell ref="AK2:AM2"/>
    <mergeCell ref="AH2:AJ2"/>
    <mergeCell ref="S2:U2"/>
    <mergeCell ref="V2:X2"/>
    <mergeCell ref="Y2:AA2"/>
    <mergeCell ref="AB2:AD2"/>
    <mergeCell ref="AE2:A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"/>
  <sheetViews>
    <sheetView zoomScaleNormal="100" workbookViewId="0">
      <selection activeCell="M11" sqref="M11"/>
    </sheetView>
  </sheetViews>
  <sheetFormatPr defaultRowHeight="15" x14ac:dyDescent="0.25"/>
  <cols>
    <col min="1" max="1" width="9.140625" style="1"/>
    <col min="2" max="2" width="37.85546875" style="2" customWidth="1"/>
    <col min="3" max="3" width="12.7109375" style="2" customWidth="1"/>
    <col min="4" max="4" width="12.85546875" style="2" customWidth="1"/>
    <col min="5" max="5" width="20.7109375" style="2" customWidth="1"/>
    <col min="6" max="6" width="17" style="2" customWidth="1"/>
    <col min="7" max="7" width="40.42578125" style="2" customWidth="1"/>
    <col min="8" max="8" width="16.85546875" style="1" customWidth="1"/>
    <col min="9" max="20" width="15.28515625" customWidth="1"/>
  </cols>
  <sheetData>
    <row r="1" spans="1:20" ht="15.75" thickBot="1" x14ac:dyDescent="0.3"/>
    <row r="2" spans="1:20" s="3" customFormat="1" ht="15.75" customHeight="1" thickBot="1" x14ac:dyDescent="0.3">
      <c r="A2" s="112"/>
      <c r="B2" s="121" t="s">
        <v>28</v>
      </c>
      <c r="C2" s="119" t="s">
        <v>15</v>
      </c>
      <c r="D2" s="119" t="s">
        <v>17</v>
      </c>
      <c r="E2" s="119" t="s">
        <v>18</v>
      </c>
      <c r="F2" s="119" t="s">
        <v>19</v>
      </c>
      <c r="G2" s="119" t="s">
        <v>20</v>
      </c>
      <c r="H2" s="123" t="s">
        <v>24</v>
      </c>
      <c r="I2" s="61" t="s">
        <v>0</v>
      </c>
      <c r="J2" s="62" t="s">
        <v>1</v>
      </c>
      <c r="K2" s="62" t="s">
        <v>2</v>
      </c>
      <c r="L2" s="62" t="s">
        <v>3</v>
      </c>
      <c r="M2" s="62" t="s">
        <v>4</v>
      </c>
      <c r="N2" s="62" t="s">
        <v>5</v>
      </c>
      <c r="O2" s="62" t="s">
        <v>6</v>
      </c>
      <c r="P2" s="62" t="s">
        <v>7</v>
      </c>
      <c r="Q2" s="62" t="s">
        <v>8</v>
      </c>
      <c r="R2" s="62" t="s">
        <v>9</v>
      </c>
      <c r="S2" s="62" t="s">
        <v>10</v>
      </c>
      <c r="T2" s="62" t="s">
        <v>11</v>
      </c>
    </row>
    <row r="3" spans="1:20" s="1" customFormat="1" ht="44.25" customHeight="1" thickBot="1" x14ac:dyDescent="0.3">
      <c r="A3" s="113"/>
      <c r="B3" s="122"/>
      <c r="C3" s="120"/>
      <c r="D3" s="120"/>
      <c r="E3" s="120"/>
      <c r="F3" s="120"/>
      <c r="G3" s="120"/>
      <c r="H3" s="124"/>
      <c r="I3" s="21" t="s">
        <v>12</v>
      </c>
      <c r="J3" s="6" t="s">
        <v>12</v>
      </c>
      <c r="K3" s="6" t="s">
        <v>12</v>
      </c>
      <c r="L3" s="6" t="s">
        <v>12</v>
      </c>
      <c r="M3" s="6" t="s">
        <v>12</v>
      </c>
      <c r="N3" s="6" t="s">
        <v>12</v>
      </c>
      <c r="O3" s="6" t="s">
        <v>12</v>
      </c>
      <c r="P3" s="6" t="s">
        <v>12</v>
      </c>
      <c r="Q3" s="6" t="s">
        <v>12</v>
      </c>
      <c r="R3" s="6" t="s">
        <v>12</v>
      </c>
      <c r="S3" s="6" t="s">
        <v>12</v>
      </c>
      <c r="T3" s="6" t="s">
        <v>12</v>
      </c>
    </row>
    <row r="4" spans="1:20" x14ac:dyDescent="0.25">
      <c r="A4" s="7">
        <v>1</v>
      </c>
      <c r="B4" s="8" t="s">
        <v>16</v>
      </c>
      <c r="C4" s="22">
        <v>14.9</v>
      </c>
      <c r="D4" s="33" t="s">
        <v>45</v>
      </c>
      <c r="E4" s="35">
        <v>39661</v>
      </c>
      <c r="F4" s="36">
        <v>39661</v>
      </c>
      <c r="G4" s="8" t="s">
        <v>21</v>
      </c>
      <c r="H4" s="9">
        <f>SUM(I4:T4)</f>
        <v>1143776.1599999999</v>
      </c>
      <c r="I4" s="23">
        <v>190629.36</v>
      </c>
      <c r="J4" s="23">
        <v>190629.36</v>
      </c>
      <c r="K4" s="23">
        <v>190629.36</v>
      </c>
      <c r="L4" s="23">
        <v>190629.36</v>
      </c>
      <c r="M4" s="23">
        <v>190629.36</v>
      </c>
      <c r="N4" s="23">
        <v>190629.36</v>
      </c>
      <c r="O4" s="23"/>
      <c r="P4" s="23"/>
      <c r="Q4" s="23"/>
      <c r="R4" s="23"/>
      <c r="S4" s="23"/>
      <c r="T4" s="23"/>
    </row>
    <row r="5" spans="1:20" x14ac:dyDescent="0.25">
      <c r="A5" s="10">
        <v>2</v>
      </c>
      <c r="B5" s="11" t="s">
        <v>27</v>
      </c>
      <c r="C5" s="24">
        <v>832.3</v>
      </c>
      <c r="D5" s="33" t="s">
        <v>45</v>
      </c>
      <c r="E5" s="32" t="s">
        <v>46</v>
      </c>
      <c r="F5" s="31">
        <v>41541</v>
      </c>
      <c r="G5" s="8" t="s">
        <v>43</v>
      </c>
      <c r="H5" s="9">
        <f t="shared" ref="H5:H6" si="0">SUM(I5:T5)</f>
        <v>10643452.380000001</v>
      </c>
      <c r="I5" s="25">
        <v>1773908.73</v>
      </c>
      <c r="J5" s="25">
        <v>1773908.73</v>
      </c>
      <c r="K5" s="25">
        <v>1773908.73</v>
      </c>
      <c r="L5" s="25">
        <v>1773908.73</v>
      </c>
      <c r="M5" s="25">
        <v>1773908.73</v>
      </c>
      <c r="N5" s="25">
        <v>1773908.73</v>
      </c>
      <c r="O5" s="25"/>
      <c r="P5" s="25"/>
      <c r="Q5" s="25"/>
      <c r="R5" s="25"/>
      <c r="S5" s="25"/>
      <c r="T5" s="25"/>
    </row>
    <row r="6" spans="1:20" ht="15.75" thickBot="1" x14ac:dyDescent="0.3">
      <c r="A6" s="20">
        <v>3</v>
      </c>
      <c r="B6" s="18" t="s">
        <v>47</v>
      </c>
      <c r="C6" s="26">
        <v>23</v>
      </c>
      <c r="D6" s="30" t="s">
        <v>45</v>
      </c>
      <c r="E6" s="37">
        <v>41541</v>
      </c>
      <c r="F6" s="37">
        <v>41541</v>
      </c>
      <c r="G6" s="34" t="s">
        <v>25</v>
      </c>
      <c r="H6" s="9">
        <f t="shared" si="0"/>
        <v>2581278.48</v>
      </c>
      <c r="I6" s="27">
        <v>430213.08</v>
      </c>
      <c r="J6" s="27">
        <v>430213.08</v>
      </c>
      <c r="K6" s="27">
        <v>430213.08</v>
      </c>
      <c r="L6" s="27">
        <v>430213.08</v>
      </c>
      <c r="M6" s="27">
        <v>430213.08</v>
      </c>
      <c r="N6" s="27">
        <v>430213.08</v>
      </c>
      <c r="O6" s="27"/>
      <c r="P6" s="27"/>
      <c r="Q6" s="27"/>
      <c r="R6" s="27"/>
      <c r="S6" s="27"/>
      <c r="T6" s="27"/>
    </row>
    <row r="7" spans="1:20" ht="15.75" thickBot="1" x14ac:dyDescent="0.3">
      <c r="C7" s="59">
        <f>SUM(C4:C6)</f>
        <v>870.19999999999993</v>
      </c>
      <c r="G7" s="45" t="s">
        <v>29</v>
      </c>
      <c r="H7" s="81">
        <f t="shared" ref="H7:T7" si="1">SUM(H4:H6)</f>
        <v>14368507.020000001</v>
      </c>
      <c r="I7" s="54">
        <f t="shared" si="1"/>
        <v>2394751.17</v>
      </c>
      <c r="J7" s="54">
        <f t="shared" si="1"/>
        <v>2394751.17</v>
      </c>
      <c r="K7" s="54">
        <f t="shared" si="1"/>
        <v>2394751.17</v>
      </c>
      <c r="L7" s="54">
        <f t="shared" si="1"/>
        <v>2394751.17</v>
      </c>
      <c r="M7" s="54">
        <f t="shared" si="1"/>
        <v>2394751.17</v>
      </c>
      <c r="N7" s="54">
        <f t="shared" si="1"/>
        <v>2394751.17</v>
      </c>
      <c r="O7" s="54">
        <f t="shared" si="1"/>
        <v>0</v>
      </c>
      <c r="P7" s="54">
        <f t="shared" si="1"/>
        <v>0</v>
      </c>
      <c r="Q7" s="54">
        <f t="shared" si="1"/>
        <v>0</v>
      </c>
      <c r="R7" s="54">
        <f t="shared" si="1"/>
        <v>0</v>
      </c>
      <c r="S7" s="54">
        <f t="shared" si="1"/>
        <v>0</v>
      </c>
      <c r="T7" s="54">
        <f t="shared" si="1"/>
        <v>0</v>
      </c>
    </row>
    <row r="9" spans="1:20" x14ac:dyDescent="0.25">
      <c r="I9" s="71"/>
      <c r="J9" s="71"/>
      <c r="N9" s="71"/>
    </row>
    <row r="10" spans="1:20" x14ac:dyDescent="0.25">
      <c r="I10" s="71"/>
      <c r="J10" s="71"/>
    </row>
    <row r="11" spans="1:20" x14ac:dyDescent="0.25">
      <c r="I11" s="71"/>
      <c r="J11" s="71"/>
    </row>
    <row r="12" spans="1:20" x14ac:dyDescent="0.25">
      <c r="I12" s="71"/>
      <c r="J12" s="71"/>
      <c r="R12" s="72"/>
    </row>
    <row r="13" spans="1:20" x14ac:dyDescent="0.25">
      <c r="I13" s="74"/>
      <c r="J13" s="74"/>
    </row>
    <row r="15" spans="1:20" x14ac:dyDescent="0.25">
      <c r="I15" s="74"/>
      <c r="J15" s="74"/>
    </row>
    <row r="17" spans="9:10" x14ac:dyDescent="0.25">
      <c r="I17" s="71"/>
      <c r="J17" s="71"/>
    </row>
  </sheetData>
  <mergeCells count="8">
    <mergeCell ref="A2:A3"/>
    <mergeCell ref="B2:B3"/>
    <mergeCell ref="C2:C3"/>
    <mergeCell ref="H2:H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AER</vt:lpstr>
      <vt:lpstr>Jaudas_maksa</vt:lpstr>
    </vt:vector>
  </TitlesOfParts>
  <Company>Latvenergo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Roberts Bērziņš</cp:lastModifiedBy>
  <dcterms:created xsi:type="dcterms:W3CDTF">2015-02-13T09:07:48Z</dcterms:created>
  <dcterms:modified xsi:type="dcterms:W3CDTF">2024-08-02T12:11:04Z</dcterms:modified>
</cp:coreProperties>
</file>