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Ivars.Delveris\Desktop\"/>
    </mc:Choice>
  </mc:AlternateContent>
  <xr:revisionPtr revIDLastSave="0" documentId="8_{17420BDD-220E-4DD7-8029-11B4814AC0CD}" xr6:coauthVersionLast="47" xr6:coauthVersionMax="47" xr10:uidLastSave="{00000000-0000-0000-0000-000000000000}"/>
  <workbookProtection workbookAlgorithmName="SHA-512" workbookHashValue="cgigaNci608r3wMliwm3fDPLY05uTbMAu1nFDh5wLamkamqA9R5H9ckUbHl1wjo7LdYZLBQ4SEmE3ZovrUF1UA==" workbookSaltValue="x5TVcJOD5vFW++YUQ6HBuA==" workbookSpinCount="100000" lockStructure="1"/>
  <bookViews>
    <workbookView xWindow="-120" yWindow="-120" windowWidth="29040" windowHeight="17640" xr2:uid="{C2772D22-D329-4DF8-9C98-40AA175FC85F}"/>
  </bookViews>
  <sheets>
    <sheet name="Iesnieguma veidlapa" sheetId="4" r:id="rId1"/>
    <sheet name="Valsts atbalsta summas aprēķins" sheetId="5" r:id="rId2"/>
    <sheet name="(info) Atbalstāmās nozar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5" l="1"/>
  <c r="D37" i="5" l="1"/>
  <c r="M32" i="5" s="1"/>
  <c r="D36" i="5"/>
  <c r="L32" i="5"/>
  <c r="L31" i="5"/>
  <c r="L30" i="5"/>
  <c r="L29" i="5"/>
  <c r="L28" i="5"/>
  <c r="L27" i="5"/>
  <c r="L26" i="5"/>
  <c r="L25" i="5"/>
  <c r="L24" i="5"/>
  <c r="L23" i="5"/>
  <c r="L22" i="5"/>
  <c r="L16" i="5"/>
  <c r="L15" i="5"/>
  <c r="L14" i="5"/>
  <c r="L13" i="5"/>
  <c r="L12" i="5"/>
  <c r="L11" i="5"/>
  <c r="L10" i="5"/>
  <c r="L9" i="5"/>
  <c r="L8" i="5"/>
  <c r="L7" i="5"/>
  <c r="L6" i="5"/>
  <c r="F16" i="5"/>
  <c r="F15" i="5"/>
  <c r="F14" i="5"/>
  <c r="F13" i="5"/>
  <c r="F12" i="5"/>
  <c r="F11" i="5"/>
  <c r="F10" i="5"/>
  <c r="F9" i="5"/>
  <c r="F8" i="5"/>
  <c r="F7" i="5"/>
  <c r="F6" i="5"/>
  <c r="F5" i="5"/>
  <c r="C36" i="5" l="1"/>
  <c r="F22" i="5"/>
  <c r="F23" i="5"/>
  <c r="F24" i="5"/>
  <c r="D13" i="4" l="1"/>
  <c r="D8" i="4"/>
  <c r="C17" i="4"/>
  <c r="D9" i="4"/>
  <c r="D25" i="4"/>
  <c r="D24" i="4"/>
  <c r="D15" i="4"/>
  <c r="D14" i="4"/>
  <c r="D12" i="4"/>
  <c r="D11" i="4"/>
  <c r="D10" i="4"/>
  <c r="D7" i="4"/>
  <c r="F32" i="5" l="1"/>
  <c r="F31" i="5"/>
  <c r="F30" i="5"/>
  <c r="F29" i="5"/>
  <c r="F28" i="5"/>
  <c r="F27" i="5"/>
  <c r="F26" i="5"/>
  <c r="F25" i="5"/>
  <c r="F21" i="5"/>
  <c r="C37" i="5" l="1"/>
  <c r="C38" i="5" s="1"/>
  <c r="M16" i="5" l="1"/>
  <c r="M7" i="5"/>
  <c r="M9" i="5"/>
  <c r="M13" i="5"/>
  <c r="M11" i="5"/>
  <c r="M8" i="5"/>
  <c r="M12" i="5"/>
  <c r="M10" i="5"/>
  <c r="M14" i="5"/>
  <c r="M6" i="5"/>
  <c r="M15" i="5"/>
  <c r="N32" i="5"/>
  <c r="M28" i="5"/>
  <c r="N28" i="5" s="1"/>
  <c r="M26" i="5"/>
  <c r="N26" i="5" s="1"/>
  <c r="M31" i="5"/>
  <c r="N31" i="5" s="1"/>
  <c r="M24" i="5"/>
  <c r="N24" i="5" s="1"/>
  <c r="M27" i="5"/>
  <c r="N27" i="5" s="1"/>
  <c r="M23" i="5"/>
  <c r="N23" i="5" s="1"/>
  <c r="M30" i="5"/>
  <c r="N30" i="5" s="1"/>
  <c r="M25" i="5"/>
  <c r="N25" i="5" s="1"/>
  <c r="M22" i="5"/>
  <c r="N22" i="5" s="1"/>
  <c r="N29" i="5"/>
  <c r="D17" i="4"/>
  <c r="D19" i="4"/>
  <c r="C18" i="4"/>
  <c r="D18" i="4" s="1"/>
  <c r="C21" i="4" l="1"/>
  <c r="N8" i="5" l="1"/>
  <c r="N11" i="5"/>
  <c r="N9" i="5"/>
  <c r="N14" i="5"/>
  <c r="N7" i="5"/>
  <c r="N16" i="5"/>
  <c r="N10" i="5"/>
  <c r="N13" i="5"/>
  <c r="N12" i="5"/>
  <c r="N15" i="5"/>
  <c r="N6" i="5" l="1"/>
  <c r="F36" i="5" s="1"/>
  <c r="F38" i="5" s="1"/>
  <c r="F35" i="5"/>
</calcChain>
</file>

<file path=xl/sharedStrings.xml><?xml version="1.0" encoding="utf-8"?>
<sst xmlns="http://schemas.openxmlformats.org/spreadsheetml/2006/main" count="423" uniqueCount="350">
  <si>
    <t>Janvāris</t>
  </si>
  <si>
    <t>Februāris</t>
  </si>
  <si>
    <t>Marts</t>
  </si>
  <si>
    <t>Aprīlis</t>
  </si>
  <si>
    <t>Maijs</t>
  </si>
  <si>
    <t>Jūnijs</t>
  </si>
  <si>
    <t>Jūlijs</t>
  </si>
  <si>
    <t>Augusts</t>
  </si>
  <si>
    <t>Septembris</t>
  </si>
  <si>
    <t>Oktobris</t>
  </si>
  <si>
    <t>Novembris</t>
  </si>
  <si>
    <t>Decembris</t>
  </si>
  <si>
    <t>Elektroenerģijas cena EUR/MWh</t>
  </si>
  <si>
    <t>Dabasgāzes cena EUR/MWh</t>
  </si>
  <si>
    <t>Vai kvalifikācijas kritērijs ir izpildīts?</t>
  </si>
  <si>
    <t>Vidējā cena EUR/MWh</t>
  </si>
  <si>
    <t>Kvalifikācijas kritērijs: Enerģijas patēriņa apjoms ir vismaz 500 MWh/2021.gadā</t>
  </si>
  <si>
    <t>Atbalstāmo nozaru saraksts</t>
  </si>
  <si>
    <t>NACE kods</t>
  </si>
  <si>
    <t>Apraksts</t>
  </si>
  <si>
    <t>Gaļas pārstrāde un konservēšana</t>
  </si>
  <si>
    <t>Mājputnu gaļas pārstrāde un konservēšana</t>
  </si>
  <si>
    <t>Gaļas un mājputnu gaļas produktu ražošana</t>
  </si>
  <si>
    <t>Zivju, vēžveidīgo un mīkstmiešu pārstrāde un konservēšana</t>
  </si>
  <si>
    <t>Kartupeļu pārstrāde</t>
  </si>
  <si>
    <t>Augļu un dārzeņu sulas ražošana</t>
  </si>
  <si>
    <t>Cita veida augļu un dārzeņu pārstrāde un konservēšana</t>
  </si>
  <si>
    <t>Eļļu un tauku ražošana</t>
  </si>
  <si>
    <t>Margarīna un līdzīgu pārtikas tauku ražošana</t>
  </si>
  <si>
    <t>Piena pārstrāde un siera ražošana</t>
  </si>
  <si>
    <t>Saldējuma ražošana</t>
  </si>
  <si>
    <t>Graudu malšanas produktu ražošana</t>
  </si>
  <si>
    <t>Cietes un cietes produktu ražošana</t>
  </si>
  <si>
    <t>Maizes ražošana; svaigi ceptu mīklas izstrādājumu un kūku ražošana</t>
  </si>
  <si>
    <t>Sausiņu un cepumu ražošana; ilgi uzglabājamo konditorejas izstrādājumu un kūku ražošana</t>
  </si>
  <si>
    <t>Makaronu, nūdeļu, kuskusa un līdzīgu miltu izstrādājumu ražošana</t>
  </si>
  <si>
    <t>Cukura ražošana</t>
  </si>
  <si>
    <t>Kakao, šokolādes, konfekšu un citu cukuroto konditorejas izstrādājumu ražošana</t>
  </si>
  <si>
    <t>Tējas un kafijas pārstrāde</t>
  </si>
  <si>
    <t>Garšvielu un piedevu ražošana</t>
  </si>
  <si>
    <t>Gatavu ēdienu ražošana</t>
  </si>
  <si>
    <t>Homogenizēto un diētisko pārtikas produktu ražošana</t>
  </si>
  <si>
    <t>Pārējo citur neklasificētu pārtikas produktu ražošana</t>
  </si>
  <si>
    <t>Lauksaimniecības dzīvnieku barības ražošana</t>
  </si>
  <si>
    <t>Mājdzīvnieku barības ražošana</t>
  </si>
  <si>
    <t>Iesala ražošana</t>
  </si>
  <si>
    <t>Bezalkohola dzērienu ražošana; minerālūdeņu un pudelēs iepildītu citu ūdeņu ražošana</t>
  </si>
  <si>
    <t>Tekstilšķiedru sagatavošana un vērpšana</t>
  </si>
  <si>
    <t>Tekstilmateriālu aušana</t>
  </si>
  <si>
    <t>Tekstilmateriālu apdare</t>
  </si>
  <si>
    <t>Adīto un tamborēto audumu ražošana</t>
  </si>
  <si>
    <t>Gatavo tekstilizstrādājumu ražošana, izņemot apģērbu</t>
  </si>
  <si>
    <t>Paklāju un grīdsegu ražošana</t>
  </si>
  <si>
    <t>Tauvu, virvju, auklu un tīklu ražošana</t>
  </si>
  <si>
    <t>Neaustu drānu un to izstrādājumu ražošana, izņemot apģērbu</t>
  </si>
  <si>
    <t>Tehniski un rūpnieciski izmantojamu tekstilmateriālu ražošana</t>
  </si>
  <si>
    <t>Citur neklasificētu tekstilizstrādājumu ražošana</t>
  </si>
  <si>
    <t>Ādas apģērbu ražošana</t>
  </si>
  <si>
    <t>Darba apģērbu ražošana</t>
  </si>
  <si>
    <t>Pārējo virsdrēbju ražošana</t>
  </si>
  <si>
    <t>Apakšveļas ražošana</t>
  </si>
  <si>
    <t>Cita veida apģērbu un apģērbu piederumu ražošana</t>
  </si>
  <si>
    <t>Kažokādu izstrādājumu ražošana</t>
  </si>
  <si>
    <t>Trikotāžas zeķu ražošana</t>
  </si>
  <si>
    <t>Pārējo trikotāžas izstrādājumu ražošana</t>
  </si>
  <si>
    <t>Ādu miecēšana un apstrāde; kažokādu apstrāde un krāsošana</t>
  </si>
  <si>
    <t>Ceļojuma piederumu, somu un līdzīgu izstrādājumu, zirglietu piederumu ražošana</t>
  </si>
  <si>
    <t>Apavu ražošana</t>
  </si>
  <si>
    <t>Zāģēšana, ēvelēšana un impregnēšana</t>
  </si>
  <si>
    <t>Finiera lokšņu un koka paneļu ražošana</t>
  </si>
  <si>
    <t>Parketa paneļu ražošana</t>
  </si>
  <si>
    <t>Namdaru un galdniecības izstrādājumu ražošana</t>
  </si>
  <si>
    <t>Koka taras ražošana</t>
  </si>
  <si>
    <t>Pārējo koka izstrādājumu ražošana; korķa, salmu un pīto izstrādājumu ražošana</t>
  </si>
  <si>
    <t>Celulozes (papīrmasas) ražošana</t>
  </si>
  <si>
    <t>Papīra un kartona ražošana</t>
  </si>
  <si>
    <t>Gofrētā papīra un kartona ražošana; papīra un kartona taras ražošana</t>
  </si>
  <si>
    <t>Sadzīves, higiēnisko priekšmetu un tualetes piederumu ražošana</t>
  </si>
  <si>
    <t>Rakstāmpapīra ražošana</t>
  </si>
  <si>
    <t>Tapešu ražošana</t>
  </si>
  <si>
    <t>Cita veida papīra un kartona izstrādājumu ražošana</t>
  </si>
  <si>
    <t>Laikrakstu iespiešana</t>
  </si>
  <si>
    <t>Cita veida izdevumu iespiešana</t>
  </si>
  <si>
    <t>Salikšana un iespiedformu izgatavošana</t>
  </si>
  <si>
    <t>Iesiešana un ar to saistītas palīgdarbības</t>
  </si>
  <si>
    <t>Ierakstu reproducēšana</t>
  </si>
  <si>
    <t>Koksēšanas produktu ražošana</t>
  </si>
  <si>
    <t>Naftas pārstrādes produktu ražošana</t>
  </si>
  <si>
    <t>Rūpniecisko gāzu ražošana</t>
  </si>
  <si>
    <t>Krāsvielu un pigmentu ražošana</t>
  </si>
  <si>
    <t>Pārējo neorganisko ķīmisko pamatvielu ražošana</t>
  </si>
  <si>
    <t>Pārējo organisko ķīmisko pamatvielu ražošana</t>
  </si>
  <si>
    <t>Minerālmēslu un slāpekļa savienojumu ražošana</t>
  </si>
  <si>
    <t>Plastmasu ražošana pirmapstrādes formās</t>
  </si>
  <si>
    <t>Sintētiskā kaučuka ražošana pirmapstrādes formās</t>
  </si>
  <si>
    <t>Pesticīdu un citu agroķīmisko preparātu ražošana</t>
  </si>
  <si>
    <t>Krāsu, laku un līdzīgu pārklājumu, tipogrāfijas krāsu un mastikas ražošana</t>
  </si>
  <si>
    <t>Ziepju, mazgāšanas, tīrīšanas un spodrināšanas līdzekļu ražošana</t>
  </si>
  <si>
    <t>Smaržu un kosmētisko līdzekļu ražošana</t>
  </si>
  <si>
    <t>Sprāgstvielu ražošana</t>
  </si>
  <si>
    <t>Līmju ražošana</t>
  </si>
  <si>
    <t>Ēterisko eļļu ražošana</t>
  </si>
  <si>
    <t>Citur neklasificētu ķīmisko vielu ražošana</t>
  </si>
  <si>
    <t>Sintētisko šķiedru ražošana</t>
  </si>
  <si>
    <t>Farmaceitisko pamatvielu ražošana</t>
  </si>
  <si>
    <t>Farmaceitisko preparātu ražošana</t>
  </si>
  <si>
    <t>Gumijas riepu un kameru ražošana; gumijas riepu protektoru atjaunošana</t>
  </si>
  <si>
    <t>Citu gumijas izstrādājumu ražošana</t>
  </si>
  <si>
    <t>Plastmasas plātņu, lokšņu, cauruļu un profilu ražošana</t>
  </si>
  <si>
    <t>Plastmasas iepakojuma ražošana</t>
  </si>
  <si>
    <t>Plastmasas būvelementu ražošana</t>
  </si>
  <si>
    <t>Citu plastmasas izstrādājumu ražošana</t>
  </si>
  <si>
    <t>Lokšņu stikla ražošana</t>
  </si>
  <si>
    <t>Lokšņu stikla formēšana un apstrāde</t>
  </si>
  <si>
    <t>Dobo stikla izstrādājumu ražošana</t>
  </si>
  <si>
    <t>Stikla šķiedras ražošana</t>
  </si>
  <si>
    <t>Citu stikla izstrādājumu ražošana, ieskaitot tehniskā stikla izstrādājumus</t>
  </si>
  <si>
    <t>Ugunsizturīgo nemetālisko minerālu izstrādājumu ražošana</t>
  </si>
  <si>
    <t>Keramikas flīžu un plākšņu ražošana</t>
  </si>
  <si>
    <t>Māla ķieģeļu, flīžu un citu apdedzināto būvmateriālu ražošana</t>
  </si>
  <si>
    <t>Sadzīves un dekoratīvo keramikas izstrādājumu ražošana</t>
  </si>
  <si>
    <t>Sanitārtehnisko keramikas izstrādājumu ražošana</t>
  </si>
  <si>
    <t>Keramikas izolatoru un izolācijas armatūras ražošana</t>
  </si>
  <si>
    <t>Citu tehnisko keramikas izstrādājumu ražošana</t>
  </si>
  <si>
    <t>Cita veida keramikas izstrādājumu ražošana</t>
  </si>
  <si>
    <t>Cementa ražošana</t>
  </si>
  <si>
    <t>Kaļķa un ģipša ražošana</t>
  </si>
  <si>
    <t>Būvniecībai paredzēto betona izstrādājumu ražošana</t>
  </si>
  <si>
    <t>Būvniecībai paredzēto ģipša izstrādājumu ražošana</t>
  </si>
  <si>
    <t>Gatavo betona maisījumu ražošana</t>
  </si>
  <si>
    <t>Javu ražošana</t>
  </si>
  <si>
    <t>Šķiedru cementa izstrādājumu ražošana</t>
  </si>
  <si>
    <t>Citu betona, ģipša un cementa izstrādājumu ražošana</t>
  </si>
  <si>
    <t>Būvakmeņu un dekoratīvo akmeņu zāģēšana, apdare un apstrāde</t>
  </si>
  <si>
    <t>Abrazīvo izstrādājumu ražošana</t>
  </si>
  <si>
    <t>Citur neklasificētu nemetālisko minerālu izstrādājumu ražošana</t>
  </si>
  <si>
    <t>Čuguna, tērauda un dzelzs sakausējumu ražošana</t>
  </si>
  <si>
    <t>Tērauda cauruļu, dobu profilu un to savienojumu ražošana</t>
  </si>
  <si>
    <t>Aukstā vilkšana</t>
  </si>
  <si>
    <t>Šauru slokšņu aukstā velmēšana</t>
  </si>
  <si>
    <t>Aukstā formēšana vai locīšana</t>
  </si>
  <si>
    <t>Stiepļu vilkšana</t>
  </si>
  <si>
    <t>Cēlmetālu ražošana</t>
  </si>
  <si>
    <t>Alumīnija ražošana</t>
  </si>
  <si>
    <t>Svina, cinka un alvas ražošana</t>
  </si>
  <si>
    <t>Vara ražošana</t>
  </si>
  <si>
    <t>Citu krāsaino metālu ražošana</t>
  </si>
  <si>
    <t>Kodoldegvielas ražošana</t>
  </si>
  <si>
    <t>Čuguna, tērauda, vieglo metālu un citu krāsaino metālu liešana</t>
  </si>
  <si>
    <t>Metāla konstrukciju un to sastāvdaļu ražošana</t>
  </si>
  <si>
    <t>Metāla durvju un logu ražošana</t>
  </si>
  <si>
    <t>Centrālapkures radiatoru un katlu ražošana</t>
  </si>
  <si>
    <t>Metāla cisternu, rezervuāru un tilpņu ražošana</t>
  </si>
  <si>
    <t>Tvaika ģeneratoru ražošana, izņemot centrālapkures karstā ūdens katlus</t>
  </si>
  <si>
    <t>Ieroču un munīcijas ražošana</t>
  </si>
  <si>
    <t>Metāla kalšana, presēšana, štancēšana un velmēšana; pulvermetalurģija</t>
  </si>
  <si>
    <t>Metāla virsmas apstrāde un pārklāšana</t>
  </si>
  <si>
    <t>Mehāniskā apstrāde</t>
  </si>
  <si>
    <t>Galda piederumu ražošana</t>
  </si>
  <si>
    <t>Slēdzeņu un eņģu ražošana</t>
  </si>
  <si>
    <t>Darbarīku ražošana</t>
  </si>
  <si>
    <t>Cilindrisku metāla trauku un konteineru ražošana</t>
  </si>
  <si>
    <t>Vieglā metāla iepakojuma ražošana</t>
  </si>
  <si>
    <t>Stiepļu izstrādājumu, ķēžu un atsperu ražošana</t>
  </si>
  <si>
    <t>Spaiļu un skrūvju stiprinājumu izstrādājumu ražošana</t>
  </si>
  <si>
    <t>Citur neklasificētu gatavo metālizstrādājumu ražošana</t>
  </si>
  <si>
    <t>Elektronisko komponentu ražošana</t>
  </si>
  <si>
    <t>Elektronisko plašu ražošana</t>
  </si>
  <si>
    <t>Datoru un perifēro iekārtu ražošana</t>
  </si>
  <si>
    <t>Sakaru iekārtu ražošana</t>
  </si>
  <si>
    <t>Sadzīves elektronisko iekārtu ražošana</t>
  </si>
  <si>
    <t>Mērīšanas, pārbaudes, izmēģināšanas un navigācijas instrumentu un aparātu ražošana</t>
  </si>
  <si>
    <t>Pulksteņu ražošana</t>
  </si>
  <si>
    <t>Apstarošanas, elektromedicīnisko un elektroterapijas iekārtu ražošana</t>
  </si>
  <si>
    <t>Optisko instrumentu un fotoaparatūras ražošana</t>
  </si>
  <si>
    <t>Magnētisko un optisko datu nesēju ražošana</t>
  </si>
  <si>
    <t>Elektromotoru, ģeneratoru un transformatoru ražošana</t>
  </si>
  <si>
    <t>Elektrosadales un kontroles iekārtu ražošana</t>
  </si>
  <si>
    <t>Galvanisko elementu ražošana</t>
  </si>
  <si>
    <t>Optisko šķiedru kabeļu ražošana</t>
  </si>
  <si>
    <t>Citu elektronisko un elektrisko vadu un kabeļu ražošana</t>
  </si>
  <si>
    <t>Elektroinstalāciju savienotājelementu ražošana</t>
  </si>
  <si>
    <t>Apgaismes ierīču ražošana</t>
  </si>
  <si>
    <t>Elektriskās sadzīves aparatūras ražošana</t>
  </si>
  <si>
    <t>Neelektrisko sadzīves iekārtu ražošana</t>
  </si>
  <si>
    <t>Citu elektroiekārtu ražošana</t>
  </si>
  <si>
    <t>Dzinēju un turbīnu ražošana, izņemot lidaparātu, automobiļu un divriteņu transportlīdzekļu dzinējus</t>
  </si>
  <si>
    <t>Hidraulisko iekārtu ražošana</t>
  </si>
  <si>
    <t>Sūkņu un kompresoru ražošana</t>
  </si>
  <si>
    <t>Krānu un ventiļu ražošana</t>
  </si>
  <si>
    <t>Gultņu, zobratu, pārnesumu un piedziņas elementu ražošana</t>
  </si>
  <si>
    <t>Kurtuvju, krāšņu un degļu ražošana</t>
  </si>
  <si>
    <t>Pacelšanas un pārvietošanas iekārtu ražošana</t>
  </si>
  <si>
    <t>Biroja tehnikas un iekārtu ražošana (izņemot datorus un perifērās iekārtas)</t>
  </si>
  <si>
    <t>Mehāniskās piedziņas rokas darbarīku ražošana</t>
  </si>
  <si>
    <t>Rūpniecisko dzesēšanas un ventilācijas iekārtu ražošana</t>
  </si>
  <si>
    <t>Citur neklasificētu universālu iekārtu ražošana</t>
  </si>
  <si>
    <t>Lauksaimniecības un mežsaimniecības mašīnu ražošana</t>
  </si>
  <si>
    <t>Metālapstrādes darbgaldu ražošana</t>
  </si>
  <si>
    <t>Cita veida darbgaldu ražošana</t>
  </si>
  <si>
    <t>Mašīnu ražošana metalurģijai</t>
  </si>
  <si>
    <t>Mašīnu ražošana ieguves rūpniecībai, karjeru izstrādei un būvniecībai</t>
  </si>
  <si>
    <t>Mašīnu ražošana pārtikas, dzērienu un tabakas apstrādei</t>
  </si>
  <si>
    <t>Mašīnu ražošana tekstilizstrādājumu, apģērbu un ādas izstrādājumu ražošanai</t>
  </si>
  <si>
    <t>Mašīnu ražošana papīra un kartona izgatavošanai</t>
  </si>
  <si>
    <t>Mašīnu ražošana plastmasas un gumijas apstrādei</t>
  </si>
  <si>
    <t>Citu speciālas nozīmes mašīnu ražošana</t>
  </si>
  <si>
    <t>Automobiļu ražošana</t>
  </si>
  <si>
    <t>Automobiļu virsbūvju ražošana; piekabju un puspiekabju ražošana</t>
  </si>
  <si>
    <t>Elektrisko iekārtu ražošana mehāniskajiem transportlīdzekļiem</t>
  </si>
  <si>
    <t>Detaļu un piederumu ražošana mehāniskajiem transportlīdzekļiem</t>
  </si>
  <si>
    <t>Kuģu un peldošo iekārtu būve</t>
  </si>
  <si>
    <t>Atpūtas un sporta laivu būve</t>
  </si>
  <si>
    <t>Dzelzceļa lokomotīvju un ritošā sastāva ražošana</t>
  </si>
  <si>
    <t>Lidaparātu, kosmisko aparātu un to iekārtu ražošana</t>
  </si>
  <si>
    <t>Militāro kaujas transportlīdzekļu ražošana</t>
  </si>
  <si>
    <t>Motociklu ražošana</t>
  </si>
  <si>
    <t>Velosipēdu un invalīdu ratiņu ražošana</t>
  </si>
  <si>
    <t>Pārējo transportlīdzekļu ražošana</t>
  </si>
  <si>
    <t>Biroju un veikalu mēbeļu ražošana</t>
  </si>
  <si>
    <t>Virtuves mēbeļu ražošana</t>
  </si>
  <si>
    <t>Matraču ražošana</t>
  </si>
  <si>
    <t>Citu mēbeļu ražošana</t>
  </si>
  <si>
    <t>Monētu kalšana</t>
  </si>
  <si>
    <t>Juvelierizstrādājumu un līdzīgu izstrādājumu ražošana</t>
  </si>
  <si>
    <t>Juvelierizstrādājumu imitāciju un līdzīgu izstrādājumu ražošana</t>
  </si>
  <si>
    <t>Mūzikas instrumentu ražošana</t>
  </si>
  <si>
    <t>Sporta preču ražošana</t>
  </si>
  <si>
    <t>Spēļu un rotaļlietu ražošana</t>
  </si>
  <si>
    <t>Medicīnas un zobārstniecības instrumentu un piederumu ražošana</t>
  </si>
  <si>
    <t>Slotu un suku ražošana</t>
  </si>
  <si>
    <t>Citur neklasificēta ražošana</t>
  </si>
  <si>
    <t>Metāla izstrādājumu remonts</t>
  </si>
  <si>
    <t>Iekārtu remonts</t>
  </si>
  <si>
    <t>Elektronisko iekārtu un optisko ierīču remonts</t>
  </si>
  <si>
    <t>Elektroierīču remonts</t>
  </si>
  <si>
    <t>Kuģu un laivu remonts un apkope</t>
  </si>
  <si>
    <t>Lidaparātu un kosmosa kuģu remonts un apkope</t>
  </si>
  <si>
    <t>Cita veida transportlīdzekļu apkope un remonts</t>
  </si>
  <si>
    <t>Citu ierīču remonts</t>
  </si>
  <si>
    <t>Ražošanas iekārtu un ierīču uzstādīšana</t>
  </si>
  <si>
    <t>Komersanta nosaukums:</t>
  </si>
  <si>
    <t>Kontakttālrunis:</t>
  </si>
  <si>
    <t>Kontaktpersona (Vārds, Uzvārds):</t>
  </si>
  <si>
    <t>E-pasta adrese saziņai un pieņemtā lēmuma nosūtīšanai:</t>
  </si>
  <si>
    <t>Atbilstība</t>
  </si>
  <si>
    <t>Atbalstāmā nozare:</t>
  </si>
  <si>
    <t>Vai komersants atbilst atbalsta saņemšanas nosacījumiem?</t>
  </si>
  <si>
    <t>Reģistrācijas numurs:</t>
  </si>
  <si>
    <t>No ārējiem piegādātājiem saņemtās elektroenerģijas apjoms MWh</t>
  </si>
  <si>
    <t>Dabasgāze</t>
  </si>
  <si>
    <t>Elektroenerģija</t>
  </si>
  <si>
    <t>Obligāti aizpildāms lauks</t>
  </si>
  <si>
    <t>apliecinu, ka:</t>
  </si>
  <si>
    <t>Es, komersanta atbildīgā (paraksttiesīgā) persona:</t>
  </si>
  <si>
    <t>Amats:</t>
  </si>
  <si>
    <t>Vārds, Uzvārds:</t>
  </si>
  <si>
    <t>1) komersants iepriekš nav saņēmis atbalstu, kā arī neplāno pieteikties citam atbalstam par vienām un tām pašām attiecināmajām izmaksām, izņemot  atbalstu, kas sniegts saskaņā ar nacionālajiem normatīvajiem aktiem ierobežotas atbalsta summas veidā, lai mazinātu pret Ukrainu vērstās Krievijas militārās agresijas radītās sekas uz ekonomiku;</t>
  </si>
  <si>
    <t>komersants neatbilst nevienai no Pret Ukrainu vērstās Krievijas militārās agresijas dēļ piemēroto sankciju un pretpasākumu izraisīto ekonomisko seku pārvarēšanas atbalsta likuma 2.panta ceturtajā daļā minētajām pazīmēm, proti:</t>
  </si>
  <si>
    <t>2) komersantam nav piemērotas starptautiskās vai nacionālās sankcijas;</t>
  </si>
  <si>
    <t>Maksājuma konta, uz kuru pārskaitāms valsts atbalsts, numurs:</t>
  </si>
  <si>
    <t>Kopējās energoresursu izmaksas 2021.gadā (EUR):</t>
  </si>
  <si>
    <t>DOKUMENTS IR PARAKSTĪTS AR DROŠU ELEKTRONISKO PARAKSTU UN SATUR LAIKA ZĪMOGU</t>
  </si>
  <si>
    <t>4) komersanta (komandītsabiedrības) biedri nav Krievijai vai Baltkrievijai piederīgās personas vai šīm personām ir izšķirošā ietekme pār biedriem;</t>
  </si>
  <si>
    <t>I sadaļa
Informācija par komersantu</t>
  </si>
  <si>
    <t>III sadaļa
Apliecinājumi</t>
  </si>
  <si>
    <t xml:space="preserve">                      II sadaļa                   
                   Kvalifikācijas kritēriji</t>
  </si>
  <si>
    <t>IV sadaļa
Pielikumi</t>
  </si>
  <si>
    <t>Iesniegumam pievienoju:</t>
  </si>
  <si>
    <t>5) komersantam iesnieguma iesniegšanas dienā nav Valsts ieņēmumu dienesta administrēto nodokļu (nodevu) parādi, kas kopsummā pārsniedz 1000 euro, izņemot nodokļu maksājumus, kuriem ir piešķirts samaksas termiņa pagarinājums, noslēgta vienošanās par labprātīgu nodokļu samaksu vai noslēgts vienošanās līgums;</t>
  </si>
  <si>
    <t>papildus apliecinu, ka:</t>
  </si>
  <si>
    <t>šajā iesniegumā un tam pievienotajos dokumentos sniegtā informācija ir pilnīga un patiesa.</t>
  </si>
  <si>
    <t>7) komersanta interesēs fiziska persona nav izdarījusi noziedzīgu nodarījumu, kas skāris Latvijas Republikas vai Eiropas Savienības finanšu intereses, un komersantam saskaņā ar Krimināllikumu nav piemēroti piespiedu ietekmēšanas līdzekļi;</t>
  </si>
  <si>
    <t>6) uz komersantu neattiecas līdzekļu atgūšanas rīkojums saskaņā ar iepriekšēju Eiropas Komisijas lēmumu, ar ko atbalsts tiek atzīts par nelikumīgu un nesaderīgu ar kopējo tirgu;</t>
  </si>
  <si>
    <t>3) komersantā (kapitālsabiedrībā) tieša vai netieša izšķirošā ietekme nav Krievijas Federācijai vai Baltkrievijas Republikai, tās pilsoņiem vai juridiskajām personām, kas reģistrētas Krievijas Federācijā vai Baltkrievijas Republikā (turpmāk – Krievijai vai Baltkrievijai piederīgās personas);</t>
  </si>
  <si>
    <t>Energoresursu izmaksu īpatsvars (2021.gads)</t>
  </si>
  <si>
    <t>1) Dokumentus, kas apliecina atbalsta aprēķinā izmantotās attiecināmās izmaksas - elektroenerģijas un/vai dabasgāzes rēķinus par 2021. un 2022.gadu;</t>
  </si>
  <si>
    <t>2) zvērināta revidenta apliecinājumu, ka komersanta energoresursu izmaksas par 2021.gadu sastāda noteiktu summu un tās ir vismaz 3% no kopējām komersanta saimnieciskās darbības izmaksām;</t>
  </si>
  <si>
    <t>3) komersanta gada pārskatu par 2021.gadu;</t>
  </si>
  <si>
    <t>Atsauces dati (2021.gads)</t>
  </si>
  <si>
    <t>2022.gada dati</t>
  </si>
  <si>
    <t>NACE 2.0. red.klasifikācijas kods:</t>
  </si>
  <si>
    <t>*Obligāti atzīmēt vienu no apliecinājumiem</t>
  </si>
  <si>
    <r>
      <rPr>
        <b/>
        <sz val="13"/>
        <rFont val="Calibri"/>
        <family val="2"/>
        <charset val="186"/>
        <scheme val="minor"/>
      </rPr>
      <t>Būvniecības valsts kontroles birojam</t>
    </r>
    <r>
      <rPr>
        <sz val="13"/>
        <rFont val="Calibri"/>
        <family val="2"/>
        <charset val="186"/>
        <scheme val="minor"/>
      </rPr>
      <t xml:space="preserve">
</t>
    </r>
    <r>
      <rPr>
        <i/>
        <sz val="13"/>
        <rFont val="Calibri"/>
        <family val="2"/>
        <charset val="186"/>
        <scheme val="minor"/>
      </rPr>
      <t>atbalsts@bvkb.gov.lv</t>
    </r>
  </si>
  <si>
    <t>Izvēlēties no saraksta</t>
  </si>
  <si>
    <t>komersants neatbilst nevienai no Noteikumu Nr.638 26.punktā minētajām pazīmēm, proti:</t>
  </si>
  <si>
    <r>
      <rPr>
        <b/>
        <sz val="14"/>
        <rFont val="Calibri"/>
        <family val="2"/>
        <charset val="186"/>
        <scheme val="minor"/>
      </rPr>
      <t>Iesniegums</t>
    </r>
    <r>
      <rPr>
        <b/>
        <sz val="12"/>
        <rFont val="Calibri"/>
        <family val="2"/>
        <charset val="186"/>
        <scheme val="minor"/>
      </rPr>
      <t xml:space="preserve"> 
par atbalsta (granta) piešķiršanu energoietilpīgam apstrādes rūpniecības komersantam</t>
    </r>
  </si>
  <si>
    <t>Kopējās saimnieciskās darbības izmaksas 2021.gadā (EUR):</t>
  </si>
  <si>
    <t>Kopējais elekroenerģijas patēriņš komersanta vajadzībām 2021.gadā (MWh)</t>
  </si>
  <si>
    <t>Kopējais dabasgāzes patēriņš komersanta vajadzībām 2021.gadā (MWh)</t>
  </si>
  <si>
    <t>esmu informēts, ka, gadījumā ja tiek konstatēts šajos noteikumos noteikto valsts atbalsta prasību pārkāpums, komersantam ir pienākums atmaksāt valsts budžetā visu saņemto nelikumīgo valsts atbalstu kopā ar procentiem atbilstoši Komercdarbības atbalsta kontroles likuma IV vai V nodaļas nosacījumiem;</t>
  </si>
  <si>
    <t>-</t>
  </si>
  <si>
    <t>Faktiski izmaksājamais atbalsts (EUR)</t>
  </si>
  <si>
    <t>Maksimālais izmaksājamais atbalsts (EUR)</t>
  </si>
  <si>
    <t>Aprēķinātās attiecināmās izmaksas (EUR)</t>
  </si>
  <si>
    <t>Faktiskais elektroenerģijas patēriņš  2021.gadā (MWh)</t>
  </si>
  <si>
    <t>Faktiskais dabasgāzes patēriņš  2021.gadā (MWh)</t>
  </si>
  <si>
    <t>Atbalsts (EUR) pie atbalsta intensitātes 30%</t>
  </si>
  <si>
    <t>Attiecināmās izmaksas (EUR)</t>
  </si>
  <si>
    <t>Atbalsta aprēķins (EUR)</t>
  </si>
  <si>
    <t>2021.gads</t>
  </si>
  <si>
    <t>2022.gads</t>
  </si>
  <si>
    <t>No ārējiem piegādātājiem saņemtās elektroenerģijas apjoms (MWh)</t>
  </si>
  <si>
    <t>Faktiskais dabasgāzes patēriņš (MWh)</t>
  </si>
  <si>
    <t>Faktiskais elektroenerģijas patēriņš (MWh)</t>
  </si>
  <si>
    <t>No ārējiem piegādātājiem saņemtās dabasgāzes apjoms (MWh)</t>
  </si>
  <si>
    <t>Valsts atbalsts tiek aprēķināts atbilstoši iesniegtajiem datiem:</t>
  </si>
  <si>
    <t>Valsts atbalsta summas aprēķins par noteiktiem atbalsta mēnešiem
 (2022.gada 1.februāris - 2022.gada 31.decembris vai kāds no šī laika posma mēnešiem)</t>
  </si>
  <si>
    <r>
      <t>Apakšlietotājiem (</t>
    </r>
    <r>
      <rPr>
        <b/>
        <u/>
        <sz val="11"/>
        <color theme="1"/>
        <rFont val="Calibri"/>
        <family val="2"/>
        <charset val="186"/>
        <scheme val="minor"/>
      </rPr>
      <t>ja tādi ir</t>
    </r>
    <r>
      <rPr>
        <b/>
        <sz val="11"/>
        <color theme="1"/>
        <rFont val="Calibri"/>
        <family val="2"/>
        <charset val="186"/>
        <scheme val="minor"/>
      </rPr>
      <t xml:space="preserve">) nodotās dabasgāzes apjoms (MWh) </t>
    </r>
  </si>
  <si>
    <r>
      <t xml:space="preserve">Apakšlietotājiem  </t>
    </r>
    <r>
      <rPr>
        <b/>
        <u/>
        <sz val="11"/>
        <color theme="1"/>
        <rFont val="Calibri"/>
        <family val="2"/>
        <charset val="186"/>
        <scheme val="minor"/>
      </rPr>
      <t>(ja tādi ir</t>
    </r>
    <r>
      <rPr>
        <b/>
        <sz val="11"/>
        <color theme="1"/>
        <rFont val="Calibri"/>
        <family val="2"/>
        <charset val="186"/>
        <scheme val="minor"/>
      </rPr>
      <t>) nodotās elektroenerģijas apjoms (MWh)</t>
    </r>
  </si>
  <si>
    <r>
      <t>Apakšlietotājiem  (</t>
    </r>
    <r>
      <rPr>
        <b/>
        <u/>
        <sz val="11"/>
        <color theme="1"/>
        <rFont val="Calibri"/>
        <family val="2"/>
        <charset val="186"/>
        <scheme val="minor"/>
      </rPr>
      <t>ja tādi ir</t>
    </r>
    <r>
      <rPr>
        <b/>
        <sz val="11"/>
        <color theme="1"/>
        <rFont val="Calibri"/>
        <family val="2"/>
        <charset val="186"/>
        <scheme val="minor"/>
      </rPr>
      <t>) nodotās elektroenerģijas apjoms (MWh)</t>
    </r>
  </si>
  <si>
    <r>
      <t>Oktobris (</t>
    </r>
    <r>
      <rPr>
        <b/>
        <u/>
        <sz val="11"/>
        <color theme="1"/>
        <rFont val="Calibri"/>
        <family val="2"/>
        <charset val="186"/>
        <scheme val="minor"/>
      </rPr>
      <t>prognoze</t>
    </r>
    <r>
      <rPr>
        <b/>
        <sz val="11"/>
        <color theme="1"/>
        <rFont val="Calibri"/>
        <family val="2"/>
        <charset val="186"/>
        <scheme val="minor"/>
      </rPr>
      <t>)</t>
    </r>
  </si>
  <si>
    <r>
      <t>Novembris (</t>
    </r>
    <r>
      <rPr>
        <b/>
        <u/>
        <sz val="11"/>
        <color theme="1"/>
        <rFont val="Calibri"/>
        <family val="2"/>
        <charset val="186"/>
        <scheme val="minor"/>
      </rPr>
      <t>prognoze</t>
    </r>
    <r>
      <rPr>
        <b/>
        <sz val="11"/>
        <color theme="1"/>
        <rFont val="Calibri"/>
        <family val="2"/>
        <charset val="186"/>
        <scheme val="minor"/>
      </rPr>
      <t>)</t>
    </r>
  </si>
  <si>
    <r>
      <t>Decembris (</t>
    </r>
    <r>
      <rPr>
        <b/>
        <u/>
        <sz val="11"/>
        <color theme="1"/>
        <rFont val="Calibri"/>
        <family val="2"/>
        <charset val="186"/>
        <scheme val="minor"/>
      </rPr>
      <t>prognoze</t>
    </r>
    <r>
      <rPr>
        <b/>
        <sz val="11"/>
        <color theme="1"/>
        <rFont val="Calibri"/>
        <family val="2"/>
        <charset val="186"/>
        <scheme val="minor"/>
      </rPr>
      <t>)</t>
    </r>
  </si>
  <si>
    <t>← norādīt vienu e-pasta adresi</t>
  </si>
  <si>
    <t>← IBAN kontā ir 21 simbols, lūdzam pārbaudīt (neatbilstoša simbolu skaita gadījumā parādīsies norāde "Pārbaudīt datus")</t>
  </si>
  <si>
    <t>←kopējās izmaksas (EUR bez PVN) par visu veidu patērētajiem energoresursiem (elektroenerģija, dabasgāze, degviela, šķelda, u.tml.)</t>
  </si>
  <si>
    <t xml:space="preserve">←kopējās saimnieciskās darbības izmaksas (EUR bez PVN) </t>
  </si>
  <si>
    <t>←obligāti aizpildāms lauks (norādīt megavatsundas), ja energoresurss nav patērēts ievietot vērtību "0"</t>
  </si>
  <si>
    <t>←laukā parādās "Atbilst" tajā gadījumā, ja komersants atbilst granta saņemšanas kritērijiem un ir korekti ievadīta nepieciešamie dati</t>
  </si>
  <si>
    <t xml:space="preserve">← ja komersantu pārstāv (iesniegumu paraksta) vairākas personas kopīgi, lūdzu tās visas šeit norādīt </t>
  </si>
  <si>
    <t>←Pārbaudiet, ka visi pielikumi, kas saistīti ar atbalsta aprēķinu, ir pievienoti .edoc pakotnē kopā ar iesniegumu</t>
  </si>
  <si>
    <t>← Aizpildāmās šūnas ir baltā krāsā!</t>
  </si>
  <si>
    <t>←Elektroenerģijas cena bez citiem pakalpojumiem, nodokļiem, OIK</t>
  </si>
  <si>
    <t>←Dabasgāzes cena bez citiem pakalpojumiem, nodokļiem</t>
  </si>
  <si>
    <t xml:space="preserve">← Obligāti aizpildāmie lauki mainīs krāsu, kad tiks aizpildīti </t>
  </si>
  <si>
    <t>← norādīt reģistrācijas Nr. (11 simboli)</t>
  </si>
  <si>
    <t>Saskaņā ar Pret Ukrainu vērstās Krievijas militārās agresijas dēļ piemēroto sankciju un pretpasākumu izraisīto ekonomisko seku pārvarēšanas atbalsta likuma 2.panta otro daļu un Ministru kabineta 2022.gada 11.oktobra noteikumu Nr.638 “Kārtība, kādā tiek piešķirts un administrēts atbalsts energoietilpīgiem apstrādes rūpniecības komersantiem, lai mazinātu Krievijas militārās agresijas pret Ukrainu radītās sekas uz ekonomiku” 11.punktu iesniedzu iesniegumu un tā pielikumus atbalsta (granta) saņemšanai papildus izmaksu kompensēšanai sakarā ar krasu energoresursu cenu pieaugumu.</t>
  </si>
  <si>
    <t>3) komersantam nav pasludināts maksātnespējas process, tā saimnieciskā darbība nav izbeigta un tas neatbilst normatīvajos aktos maksātnespējas jomā noteiktajiem kritērijiem, lai tam pēc kreditoru pieprasījuma piemērotu maksātnespējas procedūru;</t>
  </si>
  <si>
    <t>Attiecināmās izmaksas aprēķina, izmantojot šādu formulu:
Attiecināmās izmaksas = (p(t) - p(ref) x 2) x q(t), kur:
p - vienības cena EUR/MWh;
q - patērētais daudzums MWh;
ref - atsauces periods no 2021.gada 1.janvāra līdz 2021.gada 31.decembrim;
t - konkrētais mēnesis atbalsta periodā.</t>
  </si>
  <si>
    <r>
      <t xml:space="preserve">←Dati par elektroenerģijas cenu un patēriņu </t>
    </r>
    <r>
      <rPr>
        <b/>
        <u/>
        <sz val="14"/>
        <color rgb="FFFF0000"/>
        <rFont val="Calibri"/>
        <family val="2"/>
        <charset val="186"/>
        <scheme val="minor"/>
      </rPr>
      <t>2022</t>
    </r>
    <r>
      <rPr>
        <b/>
        <sz val="14"/>
        <color rgb="FFFF0000"/>
        <rFont val="Calibri"/>
        <family val="2"/>
        <charset val="186"/>
        <scheme val="minor"/>
      </rPr>
      <t>.gadā aizpildāmi obligāti par visiem mēnešiem, kuros komersants piesakās atbalstam</t>
    </r>
  </si>
  <si>
    <r>
      <t xml:space="preserve">←Dati par dabasgāzes cenu un patēriņu </t>
    </r>
    <r>
      <rPr>
        <b/>
        <u/>
        <sz val="14"/>
        <color rgb="FFFF0000"/>
        <rFont val="Calibri"/>
        <family val="2"/>
        <charset val="186"/>
        <scheme val="minor"/>
      </rPr>
      <t>2022</t>
    </r>
    <r>
      <rPr>
        <b/>
        <sz val="14"/>
        <color rgb="FFFF0000"/>
        <rFont val="Calibri"/>
        <family val="2"/>
        <charset val="186"/>
        <scheme val="minor"/>
      </rPr>
      <t>.gadā aizpildāmi obligāti par visiem mēnešiem, kuros komersants piesakās atbalstam</t>
    </r>
  </si>
  <si>
    <r>
      <t xml:space="preserve">←Dati par elektroenerģijas cenu un patēriņu </t>
    </r>
    <r>
      <rPr>
        <b/>
        <u/>
        <sz val="14"/>
        <color rgb="FFFF0000"/>
        <rFont val="Calibri"/>
        <family val="2"/>
        <charset val="186"/>
        <scheme val="minor"/>
      </rPr>
      <t>2021</t>
    </r>
    <r>
      <rPr>
        <b/>
        <sz val="14"/>
        <color rgb="FFFF0000"/>
        <rFont val="Calibri"/>
        <family val="2"/>
        <charset val="186"/>
        <scheme val="minor"/>
      </rPr>
      <t xml:space="preserve">.gadā aizpildāmi obligāti par visiem mēnešiem, kuros ir bijis tirdzniecības līgums </t>
    </r>
  </si>
  <si>
    <r>
      <t xml:space="preserve">←Dati par dabasgāzes cenu un patēriņu </t>
    </r>
    <r>
      <rPr>
        <b/>
        <u/>
        <sz val="14"/>
        <color rgb="FFFF0000"/>
        <rFont val="Calibri"/>
        <family val="2"/>
        <charset val="186"/>
        <scheme val="minor"/>
      </rPr>
      <t>2021</t>
    </r>
    <r>
      <rPr>
        <b/>
        <sz val="14"/>
        <color rgb="FFFF0000"/>
        <rFont val="Calibri"/>
        <family val="2"/>
        <charset val="186"/>
        <scheme val="minor"/>
      </rPr>
      <t xml:space="preserve">.gadā aizpildāmi obligāti par visiem mēnešiem, kuros ir bijis tirdzniecības līgums </t>
    </r>
  </si>
  <si>
    <r>
      <t xml:space="preserve">←Dati par elektroenerģijas patēriņa apjomu </t>
    </r>
    <r>
      <rPr>
        <b/>
        <u/>
        <sz val="14"/>
        <color rgb="FFFF0000"/>
        <rFont val="Calibri"/>
        <family val="2"/>
        <charset val="186"/>
        <scheme val="minor"/>
      </rPr>
      <t>2022</t>
    </r>
    <r>
      <rPr>
        <b/>
        <sz val="14"/>
        <color rgb="FFFF0000"/>
        <rFont val="Calibri"/>
        <family val="2"/>
        <charset val="186"/>
        <scheme val="minor"/>
      </rPr>
      <t>.gada septembrī/oktobrī/novembrī/decembrī tiek izteikti kā prognoze un nevar pārsniegt 70% no patēriņa 2021. gada attiecīgajā mēnesī</t>
    </r>
  </si>
  <si>
    <r>
      <t xml:space="preserve">←Dati par dabasgāzes patēriņa apjomu </t>
    </r>
    <r>
      <rPr>
        <b/>
        <u/>
        <sz val="14"/>
        <color rgb="FFFF0000"/>
        <rFont val="Calibri"/>
        <family val="2"/>
        <charset val="186"/>
        <scheme val="minor"/>
      </rPr>
      <t>2022</t>
    </r>
    <r>
      <rPr>
        <b/>
        <sz val="14"/>
        <color rgb="FFFF0000"/>
        <rFont val="Calibri"/>
        <family val="2"/>
        <charset val="186"/>
        <scheme val="minor"/>
      </rPr>
      <t>.gada septembrī/oktobrī/novembrī/decembrī tiek izteikti kā prognoze un nevar pārsniegt 70% no patēriņa 2021. gada attiecīgajā mēnesī</t>
    </r>
  </si>
  <si>
    <r>
      <t xml:space="preserve">←Dati par dabasgāzes cenu un patēriņu </t>
    </r>
    <r>
      <rPr>
        <b/>
        <u/>
        <sz val="14"/>
        <color rgb="FFFF0000"/>
        <rFont val="Calibri"/>
        <family val="2"/>
        <charset val="186"/>
        <scheme val="minor"/>
      </rPr>
      <t>2022</t>
    </r>
    <r>
      <rPr>
        <b/>
        <sz val="14"/>
        <color rgb="FFFF0000"/>
        <rFont val="Calibri"/>
        <family val="2"/>
        <charset val="186"/>
        <scheme val="minor"/>
      </rPr>
      <t>.gada oktobrī/novembrī/decembrī tiek izteikti kā prognoze</t>
    </r>
  </si>
  <si>
    <r>
      <t xml:space="preserve">←Dati par elektroenerģijas cenu un patēriņu </t>
    </r>
    <r>
      <rPr>
        <b/>
        <u/>
        <sz val="14"/>
        <color rgb="FFFF0000"/>
        <rFont val="Calibri"/>
        <family val="2"/>
        <charset val="186"/>
        <scheme val="minor"/>
      </rPr>
      <t>2022</t>
    </r>
    <r>
      <rPr>
        <b/>
        <sz val="14"/>
        <color rgb="FFFF0000"/>
        <rFont val="Calibri"/>
        <family val="2"/>
        <charset val="186"/>
        <scheme val="minor"/>
      </rPr>
      <t>.gada oktobrī/novembrī/decembrī tiek izteikti kā prognoze</t>
    </r>
  </si>
  <si>
    <t xml:space="preserve">Zemāk, ar sarkanu teksu ir pievienoti informatīvi paskaidrojumi iesnieguma aizpildīšanai.  </t>
  </si>
  <si>
    <t>← norādīt NACE 2.0. kodu no piedāvātās izvēlnes (gadījumā, ja komersantam ir vairāki NACE 2.0 kodi, norādīt to, kas atbilst Noteikumu Nr.638 1.pielikumā un VID ir reģistrēts datu bāzē)</t>
  </si>
  <si>
    <t>←par šī kritērija atbilstību pie iesnieguma jāpievieno un birojam jānosūta zvērināta revidenta parakstīts apliecinājums</t>
  </si>
  <si>
    <r>
      <t xml:space="preserve">← Amats, piemēram, pokūrists, valdes loceklis (ja nav tiesību pārstāvēt atsevišķi, </t>
    </r>
    <r>
      <rPr>
        <b/>
        <u/>
        <sz val="11"/>
        <color rgb="FFFF0000"/>
        <rFont val="Calibri"/>
        <family val="2"/>
        <charset val="186"/>
        <scheme val="minor"/>
      </rPr>
      <t>jāpievieno pilnvarojums</t>
    </r>
    <r>
      <rPr>
        <b/>
        <sz val="11"/>
        <color rgb="FFFF0000"/>
        <rFont val="Calibri"/>
        <family val="2"/>
        <charset val="186"/>
        <scheme val="minor"/>
      </rPr>
      <t>), pilnvarnieks/direktors/izpilddirektors (</t>
    </r>
    <r>
      <rPr>
        <b/>
        <u/>
        <sz val="11"/>
        <color rgb="FFFF0000"/>
        <rFont val="Calibri"/>
        <family val="2"/>
        <charset val="186"/>
        <scheme val="minor"/>
      </rPr>
      <t>jāpievieno pilnvara</t>
    </r>
    <r>
      <rPr>
        <b/>
        <sz val="11"/>
        <color rgb="FFFF0000"/>
        <rFont val="Calibri"/>
        <family val="2"/>
        <charset val="186"/>
        <scheme val="minor"/>
      </rPr>
      <t>, no kuras skaidri izriet pilnvarojums parakstīt šāda veida iesniegumu)</t>
    </r>
  </si>
  <si>
    <r>
      <t xml:space="preserve">←Atzīmēt, ja komersants </t>
    </r>
    <r>
      <rPr>
        <b/>
        <u/>
        <sz val="11"/>
        <color rgb="FFFF0000"/>
        <rFont val="Calibri"/>
        <family val="2"/>
        <charset val="186"/>
        <scheme val="minor"/>
      </rPr>
      <t>nedarbojas</t>
    </r>
    <r>
      <rPr>
        <b/>
        <sz val="11"/>
        <color rgb="FFFF0000"/>
        <rFont val="Calibri"/>
        <family val="2"/>
        <charset val="186"/>
        <scheme val="minor"/>
      </rPr>
      <t xml:space="preserve"> neatbalstāmajās nozarēs</t>
    </r>
  </si>
  <si>
    <r>
      <t xml:space="preserve">←Atzīmēt, ja komersants </t>
    </r>
    <r>
      <rPr>
        <b/>
        <u/>
        <sz val="11"/>
        <color rgb="FFFF0000"/>
        <rFont val="Calibri"/>
        <family val="2"/>
        <charset val="186"/>
        <scheme val="minor"/>
      </rPr>
      <t>darbojas</t>
    </r>
    <r>
      <rPr>
        <b/>
        <sz val="11"/>
        <color rgb="FFFF0000"/>
        <rFont val="Calibri"/>
        <family val="2"/>
        <charset val="186"/>
        <scheme val="minor"/>
      </rPr>
      <t xml:space="preserve"> neatbalstāmajās nozarēs</t>
    </r>
  </si>
  <si>
    <t>←Norādīt citus iesniedzamos dokumentus vai informāciju</t>
  </si>
  <si>
    <t>← Tikai informatīviem nolūkiem. Šajā izklājlapā nekādi dati nav jāievada vai jāatzīmē</t>
  </si>
  <si>
    <t>Nr.____________________</t>
  </si>
  <si>
    <r>
      <t>___________(</t>
    </r>
    <r>
      <rPr>
        <i/>
        <sz val="13"/>
        <rFont val="Calibri"/>
        <family val="2"/>
        <charset val="186"/>
        <scheme val="minor"/>
      </rPr>
      <t>dokumenta sagatavošanas vieta)</t>
    </r>
    <r>
      <rPr>
        <sz val="13"/>
        <rFont val="Calibri"/>
        <family val="2"/>
        <charset val="186"/>
        <scheme val="minor"/>
      </rPr>
      <t xml:space="preserve">
Datumu skatīt dokumenta paraksta laika zīmogā</t>
    </r>
  </si>
  <si>
    <t>← Lūdzam aizpildīt</t>
  </si>
  <si>
    <t>4) Citus dokumentus (piemēram, pilnvara, lēmums par nodokļu samaksas termiņa pagarinājuma piešķiršanu (ja attiecas), u.tml.).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</si>
</sst>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0_-;\-* #,##0.000_-;_-* &quot;-&quot;??_-;_-@_-"/>
    <numFmt numFmtId="165" formatCode="_-* #,##0.00\ _€_-;\-* #,##0.00\ _€_-;_-* &quot;-&quot;??\ _€_-;_-@_-"/>
    <numFmt numFmtId="166" formatCode="_-* #,##0.0000_-;\-* #,##0.0000_-;_-* &quot;-&quot;??_-;_-@_-"/>
  </numFmts>
  <fonts count="30"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4"/>
      <color theme="1"/>
      <name val="Calibri"/>
      <family val="2"/>
      <charset val="186"/>
      <scheme val="minor"/>
    </font>
    <font>
      <sz val="10"/>
      <color rgb="FF525252"/>
      <name val="Verdana"/>
      <family val="2"/>
      <charset val="186"/>
    </font>
    <font>
      <sz val="8"/>
      <color rgb="FF000000"/>
      <name val="Segoe UI"/>
      <family val="2"/>
      <charset val="186"/>
    </font>
    <font>
      <sz val="11"/>
      <color rgb="FFFF0000"/>
      <name val="Calibri"/>
      <family val="2"/>
      <charset val="186"/>
      <scheme val="minor"/>
    </font>
    <font>
      <b/>
      <sz val="12"/>
      <color theme="1"/>
      <name val="Calibri"/>
      <family val="2"/>
      <charset val="186"/>
      <scheme val="minor"/>
    </font>
    <font>
      <sz val="12"/>
      <color theme="1"/>
      <name val="Calibri"/>
      <family val="2"/>
      <charset val="186"/>
      <scheme val="minor"/>
    </font>
    <font>
      <b/>
      <sz val="13"/>
      <color theme="1"/>
      <name val="Calibri"/>
      <family val="2"/>
      <charset val="186"/>
      <scheme val="minor"/>
    </font>
    <font>
      <b/>
      <sz val="12"/>
      <name val="Calibri"/>
      <family val="2"/>
      <charset val="186"/>
      <scheme val="minor"/>
    </font>
    <font>
      <b/>
      <sz val="13"/>
      <name val="Calibri"/>
      <family val="2"/>
      <charset val="186"/>
      <scheme val="minor"/>
    </font>
    <font>
      <sz val="13"/>
      <name val="Calibri"/>
      <family val="2"/>
      <charset val="186"/>
      <scheme val="minor"/>
    </font>
    <font>
      <i/>
      <sz val="13"/>
      <name val="Calibri"/>
      <family val="2"/>
      <charset val="186"/>
      <scheme val="minor"/>
    </font>
    <font>
      <b/>
      <sz val="11"/>
      <color rgb="FFFF0000"/>
      <name val="Calibri"/>
      <family val="2"/>
      <charset val="186"/>
      <scheme val="minor"/>
    </font>
    <font>
      <b/>
      <sz val="14"/>
      <name val="Calibri"/>
      <family val="2"/>
      <charset val="186"/>
      <scheme val="minor"/>
    </font>
    <font>
      <b/>
      <sz val="11"/>
      <color rgb="FFFF0000"/>
      <name val="Calibri"/>
      <family val="2"/>
      <charset val="186"/>
    </font>
    <font>
      <b/>
      <u/>
      <sz val="11"/>
      <color rgb="FFFF0000"/>
      <name val="Calibri"/>
      <family val="2"/>
      <charset val="186"/>
      <scheme val="minor"/>
    </font>
    <font>
      <sz val="11"/>
      <name val="Calibri"/>
      <family val="2"/>
      <charset val="186"/>
      <scheme val="minor"/>
    </font>
    <font>
      <b/>
      <sz val="11"/>
      <name val="Calibri"/>
      <family val="2"/>
      <charset val="186"/>
      <scheme val="minor"/>
    </font>
    <font>
      <sz val="10"/>
      <color rgb="FF414142"/>
      <name val="Arial"/>
      <family val="2"/>
      <charset val="186"/>
    </font>
    <font>
      <b/>
      <u/>
      <sz val="11"/>
      <color theme="1"/>
      <name val="Calibri"/>
      <family val="2"/>
      <charset val="186"/>
      <scheme val="minor"/>
    </font>
    <font>
      <sz val="12"/>
      <color theme="1"/>
      <name val="Times New Roman"/>
      <family val="1"/>
      <charset val="186"/>
    </font>
    <font>
      <b/>
      <sz val="24"/>
      <color rgb="FFFF0000"/>
      <name val="Calibri"/>
      <family val="2"/>
      <charset val="186"/>
      <scheme val="minor"/>
    </font>
    <font>
      <b/>
      <sz val="14"/>
      <color rgb="FFFF0000"/>
      <name val="Calibri"/>
      <family val="2"/>
      <charset val="186"/>
      <scheme val="minor"/>
    </font>
    <font>
      <b/>
      <sz val="16"/>
      <color theme="1"/>
      <name val="Calibri"/>
      <family val="2"/>
      <charset val="186"/>
      <scheme val="minor"/>
    </font>
    <font>
      <sz val="16"/>
      <color theme="1"/>
      <name val="Calibri"/>
      <family val="2"/>
      <charset val="186"/>
      <scheme val="minor"/>
    </font>
    <font>
      <b/>
      <sz val="16"/>
      <color rgb="FFFF0000"/>
      <name val="Calibri"/>
      <family val="2"/>
      <charset val="186"/>
      <scheme val="minor"/>
    </font>
    <font>
      <b/>
      <sz val="30"/>
      <color theme="1"/>
      <name val="Calibri"/>
      <family val="2"/>
      <charset val="186"/>
      <scheme val="minor"/>
    </font>
    <font>
      <b/>
      <u/>
      <sz val="14"/>
      <color rgb="FFFF0000"/>
      <name val="Calibri"/>
      <family val="2"/>
      <charset val="186"/>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0">
    <xf numFmtId="0" fontId="0" fillId="0" borderId="0" xfId="0"/>
    <xf numFmtId="0" fontId="0" fillId="0" borderId="5" xfId="0" applyBorder="1"/>
    <xf numFmtId="0" fontId="0" fillId="0" borderId="6" xfId="0" applyBorder="1"/>
    <xf numFmtId="0" fontId="0" fillId="0" borderId="10" xfId="0" applyBorder="1"/>
    <xf numFmtId="0" fontId="0" fillId="0" borderId="11" xfId="0" applyBorder="1"/>
    <xf numFmtId="0" fontId="0" fillId="0" borderId="0" xfId="0" applyProtection="1"/>
    <xf numFmtId="0" fontId="0" fillId="0" borderId="12" xfId="0" applyBorder="1" applyProtection="1"/>
    <xf numFmtId="0" fontId="0" fillId="0" borderId="0" xfId="0" applyBorder="1" applyProtection="1"/>
    <xf numFmtId="0" fontId="0" fillId="0" borderId="13" xfId="0" applyBorder="1" applyProtection="1"/>
    <xf numFmtId="0" fontId="4" fillId="0" borderId="0" xfId="0" applyFont="1" applyBorder="1" applyProtection="1"/>
    <xf numFmtId="9" fontId="8" fillId="4" borderId="1" xfId="2" applyFont="1" applyFill="1" applyBorder="1" applyAlignment="1" applyProtection="1">
      <alignment horizontal="center" vertical="center"/>
    </xf>
    <xf numFmtId="0" fontId="8" fillId="4" borderId="28" xfId="0" applyFont="1" applyFill="1" applyBorder="1" applyAlignment="1" applyProtection="1">
      <alignment horizontal="center" vertical="center" wrapText="1"/>
    </xf>
    <xf numFmtId="0" fontId="8" fillId="0" borderId="27" xfId="0" applyFont="1" applyBorder="1" applyAlignment="1" applyProtection="1">
      <alignment horizontal="center" vertical="center"/>
    </xf>
    <xf numFmtId="0" fontId="2" fillId="0" borderId="17" xfId="0" applyFont="1" applyBorder="1" applyAlignment="1" applyProtection="1">
      <alignment wrapText="1"/>
    </xf>
    <xf numFmtId="0" fontId="2" fillId="0" borderId="5" xfId="0" applyFont="1" applyBorder="1" applyAlignment="1" applyProtection="1">
      <alignment wrapText="1"/>
    </xf>
    <xf numFmtId="0" fontId="2" fillId="0" borderId="10" xfId="0" applyFont="1" applyBorder="1" applyAlignment="1" applyProtection="1">
      <alignment wrapText="1"/>
    </xf>
    <xf numFmtId="0" fontId="2" fillId="0" borderId="16" xfId="0" applyFont="1" applyBorder="1" applyAlignment="1" applyProtection="1">
      <alignment vertical="center" wrapText="1"/>
    </xf>
    <xf numFmtId="0" fontId="2" fillId="0" borderId="15" xfId="0" applyFont="1" applyBorder="1" applyAlignment="1" applyProtection="1">
      <alignment vertical="center" wrapText="1"/>
    </xf>
    <xf numFmtId="0" fontId="2" fillId="0" borderId="23" xfId="0" applyFont="1" applyBorder="1" applyAlignment="1" applyProtection="1">
      <alignment vertical="center" wrapText="1"/>
    </xf>
    <xf numFmtId="0" fontId="2" fillId="0" borderId="5"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7" fillId="5" borderId="18" xfId="0" applyFont="1" applyFill="1" applyBorder="1" applyAlignment="1" applyProtection="1">
      <alignment vertical="center"/>
    </xf>
    <xf numFmtId="0" fontId="6" fillId="0" borderId="0" xfId="0" applyFont="1" applyAlignment="1" applyProtection="1">
      <alignment vertical="top"/>
    </xf>
    <xf numFmtId="0" fontId="2" fillId="2" borderId="4" xfId="0" applyFont="1" applyFill="1" applyBorder="1" applyAlignment="1" applyProtection="1">
      <alignment vertical="center" wrapText="1"/>
    </xf>
    <xf numFmtId="0" fontId="2" fillId="2" borderId="9" xfId="0" applyFont="1" applyFill="1" applyBorder="1" applyAlignment="1" applyProtection="1">
      <alignment horizontal="left" vertical="center" wrapText="1"/>
    </xf>
    <xf numFmtId="43" fontId="0" fillId="3" borderId="4" xfId="1" applyFont="1" applyFill="1" applyBorder="1" applyAlignment="1" applyProtection="1">
      <alignment horizontal="right" vertical="center"/>
    </xf>
    <xf numFmtId="0" fontId="2" fillId="2" borderId="5" xfId="0" applyFont="1" applyFill="1" applyBorder="1" applyAlignment="1" applyProtection="1">
      <alignment horizontal="left" vertical="center" wrapText="1"/>
    </xf>
    <xf numFmtId="43" fontId="0" fillId="3" borderId="6" xfId="1" applyFont="1" applyFill="1" applyBorder="1" applyAlignment="1" applyProtection="1">
      <alignment horizontal="right" vertical="center"/>
    </xf>
    <xf numFmtId="0" fontId="2" fillId="2" borderId="10" xfId="0" applyFont="1" applyFill="1" applyBorder="1" applyAlignment="1" applyProtection="1">
      <alignment horizontal="left" vertical="center" wrapText="1"/>
    </xf>
    <xf numFmtId="0" fontId="3" fillId="3" borderId="7" xfId="0" applyFont="1" applyFill="1" applyBorder="1" applyAlignment="1" applyProtection="1">
      <alignment horizontal="right" vertical="center"/>
    </xf>
    <xf numFmtId="43" fontId="0" fillId="0" borderId="0" xfId="1" applyFont="1" applyFill="1" applyBorder="1" applyAlignment="1" applyProtection="1">
      <alignment horizontal="right" vertical="center"/>
    </xf>
    <xf numFmtId="43" fontId="3" fillId="0" borderId="0" xfId="1" applyFont="1" applyFill="1" applyBorder="1" applyAlignment="1" applyProtection="1">
      <alignment horizontal="center" vertical="center"/>
    </xf>
    <xf numFmtId="0" fontId="14" fillId="0" borderId="0" xfId="0" applyFont="1" applyAlignment="1">
      <alignment vertical="top" wrapText="1"/>
    </xf>
    <xf numFmtId="0" fontId="0" fillId="0" borderId="0" xfId="0" applyAlignment="1">
      <alignment vertical="center"/>
    </xf>
    <xf numFmtId="0" fontId="0" fillId="0" borderId="0" xfId="0" applyFont="1" applyFill="1" applyProtection="1"/>
    <xf numFmtId="0" fontId="0" fillId="0" borderId="0" xfId="0" applyFont="1" applyProtection="1"/>
    <xf numFmtId="0" fontId="0" fillId="3" borderId="8" xfId="0" applyFont="1" applyFill="1" applyBorder="1" applyAlignment="1" applyProtection="1">
      <alignment vertical="center"/>
    </xf>
    <xf numFmtId="0" fontId="0" fillId="2" borderId="0" xfId="0" applyFont="1" applyFill="1" applyProtection="1"/>
    <xf numFmtId="0" fontId="0" fillId="2" borderId="0" xfId="0" applyFont="1" applyFill="1" applyAlignment="1" applyProtection="1">
      <alignment horizontal="left" vertical="center"/>
    </xf>
    <xf numFmtId="0" fontId="2" fillId="6" borderId="5" xfId="0" applyFont="1" applyFill="1" applyBorder="1" applyProtection="1"/>
    <xf numFmtId="0" fontId="2" fillId="6" borderId="10" xfId="0" applyFont="1" applyFill="1" applyBorder="1" applyProtection="1"/>
    <xf numFmtId="0" fontId="2" fillId="6" borderId="43"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164" fontId="0" fillId="6" borderId="6" xfId="1" applyNumberFormat="1" applyFont="1" applyFill="1" applyBorder="1" applyProtection="1"/>
    <xf numFmtId="164" fontId="0" fillId="6" borderId="11" xfId="1" applyNumberFormat="1" applyFont="1" applyFill="1" applyBorder="1" applyProtection="1"/>
    <xf numFmtId="164" fontId="0" fillId="6" borderId="1" xfId="1" applyNumberFormat="1" applyFont="1" applyFill="1" applyBorder="1" applyProtection="1"/>
    <xf numFmtId="43" fontId="0" fillId="6" borderId="1" xfId="1" applyFont="1" applyFill="1" applyBorder="1" applyProtection="1"/>
    <xf numFmtId="43" fontId="0" fillId="6" borderId="6" xfId="1" applyFont="1" applyFill="1" applyBorder="1" applyProtection="1"/>
    <xf numFmtId="164" fontId="0" fillId="6" borderId="14" xfId="1" applyNumberFormat="1" applyFont="1" applyFill="1" applyBorder="1" applyProtection="1"/>
    <xf numFmtId="43" fontId="0" fillId="6" borderId="14" xfId="1" applyFont="1" applyFill="1" applyBorder="1" applyProtection="1"/>
    <xf numFmtId="43" fontId="0" fillId="6" borderId="11" xfId="1" applyFont="1" applyFill="1" applyBorder="1" applyProtection="1"/>
    <xf numFmtId="0" fontId="2" fillId="6" borderId="43" xfId="0" applyFont="1" applyFill="1" applyBorder="1" applyAlignment="1" applyProtection="1">
      <alignment vertical="center" wrapText="1"/>
    </xf>
    <xf numFmtId="0" fontId="2" fillId="6" borderId="4" xfId="0" applyFont="1" applyFill="1" applyBorder="1" applyAlignment="1" applyProtection="1">
      <alignment vertical="center" wrapText="1"/>
    </xf>
    <xf numFmtId="0" fontId="0" fillId="6" borderId="1" xfId="0" applyFont="1" applyFill="1" applyBorder="1" applyAlignment="1" applyProtection="1">
      <alignment horizontal="center"/>
    </xf>
    <xf numFmtId="0" fontId="0" fillId="6" borderId="6" xfId="0" applyFont="1" applyFill="1" applyBorder="1" applyAlignment="1" applyProtection="1">
      <alignment horizontal="center"/>
    </xf>
    <xf numFmtId="0" fontId="8" fillId="0" borderId="46" xfId="0" applyFont="1" applyBorder="1" applyProtection="1"/>
    <xf numFmtId="0" fontId="8" fillId="0" borderId="27" xfId="0" applyFont="1" applyBorder="1" applyAlignment="1" applyProtection="1">
      <alignment vertical="center"/>
    </xf>
    <xf numFmtId="0" fontId="8" fillId="0" borderId="47" xfId="0" applyFont="1" applyBorder="1" applyProtection="1"/>
    <xf numFmtId="0" fontId="8" fillId="0" borderId="31" xfId="0" applyFont="1" applyBorder="1" applyProtection="1"/>
    <xf numFmtId="0" fontId="8" fillId="0" borderId="48" xfId="0" applyFont="1" applyBorder="1" applyProtection="1"/>
    <xf numFmtId="0" fontId="2" fillId="2" borderId="22" xfId="0" applyFont="1" applyFill="1" applyBorder="1" applyAlignment="1" applyProtection="1">
      <alignment horizontal="left" vertical="center" wrapText="1"/>
    </xf>
    <xf numFmtId="43" fontId="0" fillId="3" borderId="46" xfId="1" applyFont="1" applyFill="1" applyBorder="1" applyAlignment="1" applyProtection="1">
      <alignment horizontal="right" vertical="center"/>
    </xf>
    <xf numFmtId="0" fontId="2" fillId="7" borderId="32" xfId="0" applyFont="1" applyFill="1" applyBorder="1" applyAlignment="1" applyProtection="1">
      <alignment horizontal="left" vertical="center" wrapText="1"/>
    </xf>
    <xf numFmtId="164" fontId="0" fillId="3" borderId="1" xfId="1" applyNumberFormat="1" applyFont="1" applyFill="1" applyBorder="1" applyAlignment="1" applyProtection="1">
      <alignment vertical="center"/>
    </xf>
    <xf numFmtId="43" fontId="0" fillId="3" borderId="6" xfId="1" applyFont="1" applyFill="1" applyBorder="1" applyAlignment="1" applyProtection="1">
      <alignment vertical="center"/>
    </xf>
    <xf numFmtId="0" fontId="0" fillId="0" borderId="12"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wrapText="1"/>
    </xf>
    <xf numFmtId="0" fontId="25" fillId="6" borderId="9" xfId="0" applyFont="1" applyFill="1" applyBorder="1" applyAlignment="1" applyProtection="1">
      <alignment horizontal="center" vertical="center"/>
    </xf>
    <xf numFmtId="0" fontId="12" fillId="0" borderId="20" xfId="0" applyFont="1" applyBorder="1" applyAlignment="1" applyProtection="1">
      <alignment horizontal="right" vertical="center"/>
    </xf>
    <xf numFmtId="0" fontId="12" fillId="0" borderId="21" xfId="0" applyFont="1" applyBorder="1" applyAlignment="1" applyProtection="1">
      <alignment horizontal="right" vertical="center"/>
    </xf>
    <xf numFmtId="0" fontId="8" fillId="0" borderId="6" xfId="0" applyFont="1" applyBorder="1" applyAlignment="1" applyProtection="1">
      <alignment horizontal="center" vertical="center"/>
    </xf>
    <xf numFmtId="43" fontId="25" fillId="7" borderId="34" xfId="1" applyFont="1" applyFill="1" applyBorder="1" applyAlignment="1" applyProtection="1">
      <alignment horizontal="center" vertical="center"/>
    </xf>
    <xf numFmtId="0" fontId="0" fillId="0" borderId="0" xfId="0" applyAlignment="1"/>
    <xf numFmtId="0" fontId="14" fillId="0" borderId="0" xfId="0" applyFont="1" applyProtection="1"/>
    <xf numFmtId="0" fontId="17" fillId="0" borderId="0" xfId="0" applyFont="1" applyProtection="1"/>
    <xf numFmtId="0" fontId="8" fillId="0" borderId="24" xfId="0" applyFont="1" applyBorder="1" applyProtection="1"/>
    <xf numFmtId="0" fontId="8" fillId="0" borderId="1" xfId="0" applyFont="1" applyBorder="1" applyProtection="1"/>
    <xf numFmtId="49" fontId="8" fillId="0" borderId="1" xfId="0" applyNumberFormat="1" applyFont="1" applyBorder="1" applyProtection="1"/>
    <xf numFmtId="0" fontId="16" fillId="0" borderId="0" xfId="0" applyFont="1" applyProtection="1"/>
    <xf numFmtId="49" fontId="8" fillId="0" borderId="14" xfId="0" applyNumberFormat="1" applyFont="1" applyBorder="1" applyProtection="1"/>
    <xf numFmtId="0" fontId="8" fillId="0" borderId="1" xfId="0" applyFont="1" applyBorder="1" applyAlignment="1" applyProtection="1">
      <alignment vertical="center"/>
    </xf>
    <xf numFmtId="0" fontId="14" fillId="0" borderId="0" xfId="0" applyFont="1" applyAlignment="1" applyProtection="1">
      <alignment vertical="top" wrapText="1"/>
    </xf>
    <xf numFmtId="0" fontId="23" fillId="0" borderId="0" xfId="0" applyFont="1" applyAlignment="1" applyProtection="1">
      <alignment horizontal="left" vertical="center"/>
    </xf>
    <xf numFmtId="43" fontId="0" fillId="0" borderId="1" xfId="1" applyFont="1" applyFill="1" applyBorder="1" applyProtection="1"/>
    <xf numFmtId="166" fontId="0" fillId="0" borderId="1" xfId="1" applyNumberFormat="1" applyFont="1" applyFill="1" applyBorder="1" applyProtection="1"/>
    <xf numFmtId="0" fontId="24" fillId="0" borderId="0" xfId="0" applyFont="1" applyProtection="1"/>
    <xf numFmtId="43" fontId="0" fillId="0" borderId="14" xfId="1" applyFont="1" applyFill="1" applyBorder="1" applyProtection="1"/>
    <xf numFmtId="166" fontId="0" fillId="0" borderId="14" xfId="1" applyNumberFormat="1" applyFont="1" applyFill="1" applyBorder="1" applyProtection="1"/>
    <xf numFmtId="165" fontId="0" fillId="0" borderId="0" xfId="0" applyNumberFormat="1" applyProtection="1"/>
    <xf numFmtId="43" fontId="0" fillId="0" borderId="1" xfId="1" applyFont="1" applyFill="1" applyBorder="1" applyAlignment="1" applyProtection="1">
      <alignment vertical="center"/>
    </xf>
    <xf numFmtId="166" fontId="0" fillId="0" borderId="1" xfId="1" applyNumberFormat="1" applyFont="1" applyFill="1" applyBorder="1" applyAlignment="1" applyProtection="1">
      <alignment vertical="center"/>
    </xf>
    <xf numFmtId="0" fontId="20" fillId="0" borderId="0" xfId="0" applyFont="1" applyProtection="1"/>
    <xf numFmtId="0" fontId="22" fillId="0" borderId="0" xfId="0" applyFont="1" applyAlignment="1" applyProtection="1">
      <alignment vertical="center" wrapText="1"/>
    </xf>
    <xf numFmtId="0" fontId="12" fillId="0" borderId="19" xfId="0" applyFont="1" applyBorder="1" applyAlignment="1" applyProtection="1">
      <alignment horizontal="left" vertical="center" wrapText="1"/>
    </xf>
    <xf numFmtId="0" fontId="7" fillId="5" borderId="15" xfId="0" applyFont="1" applyFill="1" applyBorder="1" applyAlignment="1" applyProtection="1">
      <alignment horizontal="center" vertical="center" wrapText="1"/>
    </xf>
    <xf numFmtId="0" fontId="7" fillId="5" borderId="35" xfId="0"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wrapText="1"/>
    </xf>
    <xf numFmtId="0" fontId="0" fillId="0" borderId="2"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6" xfId="0" applyFont="1" applyFill="1" applyBorder="1" applyAlignment="1" applyProtection="1">
      <alignment horizontal="left" vertical="center" wrapText="1"/>
    </xf>
    <xf numFmtId="0" fontId="0" fillId="0" borderId="15" xfId="0" applyFont="1" applyFill="1" applyBorder="1" applyAlignment="1" applyProtection="1">
      <alignment horizontal="left" vertical="center" wrapText="1"/>
    </xf>
    <xf numFmtId="0" fontId="0" fillId="0" borderId="35" xfId="0" applyFont="1" applyFill="1" applyBorder="1" applyAlignment="1" applyProtection="1">
      <alignment horizontal="left" vertical="center" wrapText="1"/>
    </xf>
    <xf numFmtId="0" fontId="0" fillId="0" borderId="36"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0" fillId="0" borderId="42" xfId="0" applyFont="1" applyFill="1" applyBorder="1" applyAlignment="1" applyProtection="1">
      <alignment horizontal="left" vertical="center" wrapText="1"/>
    </xf>
    <xf numFmtId="0" fontId="2" fillId="2" borderId="15" xfId="0" applyFont="1" applyFill="1" applyBorder="1" applyAlignment="1" applyProtection="1">
      <alignment horizontal="center" vertical="top" wrapText="1"/>
    </xf>
    <xf numFmtId="0" fontId="2" fillId="2" borderId="35" xfId="0" applyFont="1" applyFill="1" applyBorder="1" applyAlignment="1" applyProtection="1">
      <alignment horizontal="center" vertical="top" wrapText="1"/>
    </xf>
    <xf numFmtId="0" fontId="2" fillId="2" borderId="36" xfId="0" applyFont="1" applyFill="1" applyBorder="1" applyAlignment="1" applyProtection="1">
      <alignment horizontal="center" vertical="top" wrapText="1"/>
    </xf>
    <xf numFmtId="0" fontId="0" fillId="0" borderId="15" xfId="0" applyFont="1" applyBorder="1" applyAlignment="1" applyProtection="1">
      <alignment horizontal="left" vertical="top" wrapText="1"/>
    </xf>
    <xf numFmtId="0" fontId="0" fillId="0" borderId="35" xfId="0" applyFont="1" applyBorder="1" applyAlignment="1" applyProtection="1">
      <alignment horizontal="left" vertical="top" wrapText="1"/>
    </xf>
    <xf numFmtId="0" fontId="0" fillId="0" borderId="36" xfId="0" applyFont="1" applyBorder="1" applyAlignment="1" applyProtection="1">
      <alignment horizontal="left" vertical="top" wrapText="1"/>
    </xf>
    <xf numFmtId="0" fontId="12" fillId="0" borderId="19" xfId="0" applyFont="1" applyBorder="1" applyAlignment="1" applyProtection="1">
      <alignment horizontal="right" vertical="center" wrapText="1"/>
    </xf>
    <xf numFmtId="0" fontId="12" fillId="0" borderId="20" xfId="0" applyFont="1" applyBorder="1" applyAlignment="1" applyProtection="1">
      <alignment horizontal="right" vertical="center"/>
    </xf>
    <xf numFmtId="0" fontId="12" fillId="0" borderId="21" xfId="0" applyFont="1" applyBorder="1" applyAlignment="1" applyProtection="1">
      <alignment horizontal="right" vertical="center"/>
    </xf>
    <xf numFmtId="0" fontId="9" fillId="5" borderId="19" xfId="0" applyFont="1" applyFill="1" applyBorder="1" applyAlignment="1" applyProtection="1">
      <alignment horizontal="center" vertical="center" wrapText="1"/>
    </xf>
    <xf numFmtId="0" fontId="9" fillId="5" borderId="20" xfId="0" applyFont="1" applyFill="1" applyBorder="1" applyAlignment="1" applyProtection="1">
      <alignment horizontal="center" vertical="center" wrapText="1"/>
    </xf>
    <xf numFmtId="0" fontId="9" fillId="5" borderId="21" xfId="0" applyFont="1" applyFill="1" applyBorder="1" applyAlignment="1" applyProtection="1">
      <alignment horizontal="center" vertical="center" wrapText="1"/>
    </xf>
    <xf numFmtId="0" fontId="0" fillId="0" borderId="37" xfId="0" applyFont="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8" xfId="0" applyFont="1" applyBorder="1" applyAlignment="1" applyProtection="1">
      <alignment horizontal="left" vertical="top" wrapText="1"/>
    </xf>
    <xf numFmtId="0" fontId="10" fillId="5" borderId="32" xfId="0" applyFont="1" applyFill="1" applyBorder="1" applyAlignment="1" applyProtection="1">
      <alignment horizontal="center" vertical="center" wrapText="1"/>
    </xf>
    <xf numFmtId="0" fontId="10" fillId="5" borderId="33" xfId="0" applyFont="1" applyFill="1" applyBorder="1" applyAlignment="1" applyProtection="1">
      <alignment horizontal="center" vertical="center" wrapText="1"/>
    </xf>
    <xf numFmtId="0" fontId="10" fillId="5" borderId="34" xfId="0" applyFont="1" applyFill="1" applyBorder="1" applyAlignment="1" applyProtection="1">
      <alignment horizontal="center" vertical="center" wrapText="1"/>
    </xf>
    <xf numFmtId="0" fontId="0" fillId="0" borderId="17" xfId="0" applyBorder="1" applyAlignment="1" applyProtection="1">
      <alignment horizontal="justify" vertical="top" wrapText="1"/>
    </xf>
    <xf numFmtId="0" fontId="0" fillId="0" borderId="24" xfId="0" applyBorder="1" applyAlignment="1" applyProtection="1">
      <alignment horizontal="justify" vertical="top" wrapText="1"/>
    </xf>
    <xf numFmtId="0" fontId="0" fillId="0" borderId="27" xfId="0" applyBorder="1" applyAlignment="1" applyProtection="1">
      <alignment horizontal="justify" vertical="top" wrapText="1"/>
    </xf>
    <xf numFmtId="0" fontId="0" fillId="0" borderId="5" xfId="0" applyBorder="1" applyAlignment="1" applyProtection="1">
      <alignment horizontal="justify" vertical="top" wrapText="1"/>
    </xf>
    <xf numFmtId="0" fontId="0" fillId="0" borderId="1" xfId="0" applyBorder="1" applyAlignment="1" applyProtection="1">
      <alignment horizontal="justify" vertical="top" wrapText="1"/>
    </xf>
    <xf numFmtId="0" fontId="0" fillId="0" borderId="6" xfId="0" applyBorder="1" applyAlignment="1" applyProtection="1">
      <alignment horizontal="justify" vertical="top" wrapText="1"/>
    </xf>
    <xf numFmtId="0" fontId="8" fillId="0" borderId="6"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1" xfId="0" applyFont="1" applyBorder="1" applyAlignment="1" applyProtection="1">
      <alignment horizontal="center" vertical="center"/>
    </xf>
    <xf numFmtId="0" fontId="18" fillId="0" borderId="29" xfId="0" applyFont="1" applyBorder="1" applyAlignment="1" applyProtection="1">
      <alignment horizontal="justify" vertical="center" wrapText="1"/>
    </xf>
    <xf numFmtId="0" fontId="18" fillId="0" borderId="30" xfId="0" applyFont="1" applyBorder="1" applyAlignment="1" applyProtection="1">
      <alignment horizontal="justify" vertical="center" wrapText="1"/>
    </xf>
    <xf numFmtId="0" fontId="18" fillId="0" borderId="31" xfId="0" applyFont="1" applyBorder="1" applyAlignment="1" applyProtection="1">
      <alignment horizontal="justify" vertical="center" wrapText="1"/>
    </xf>
    <xf numFmtId="0" fontId="19" fillId="5" borderId="15" xfId="0" applyFont="1" applyFill="1" applyBorder="1" applyAlignment="1" applyProtection="1">
      <alignment horizontal="center" vertical="center" wrapText="1"/>
    </xf>
    <xf numFmtId="0" fontId="19" fillId="5" borderId="35" xfId="0" applyFont="1" applyFill="1" applyBorder="1" applyAlignment="1" applyProtection="1">
      <alignment horizontal="center" vertical="center" wrapText="1"/>
    </xf>
    <xf numFmtId="0" fontId="19" fillId="5" borderId="36" xfId="0"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7" fillId="5" borderId="25" xfId="0" applyFont="1" applyFill="1" applyBorder="1" applyAlignment="1" applyProtection="1">
      <alignment horizontal="center" vertical="center" wrapText="1"/>
    </xf>
    <xf numFmtId="0" fontId="7" fillId="5" borderId="26" xfId="0" applyFont="1" applyFill="1" applyBorder="1" applyAlignment="1" applyProtection="1">
      <alignment horizontal="center" vertical="center" wrapText="1"/>
    </xf>
    <xf numFmtId="0" fontId="2" fillId="0" borderId="0" xfId="0" applyFont="1" applyAlignment="1" applyProtection="1">
      <alignment horizontal="center"/>
    </xf>
    <xf numFmtId="0" fontId="0" fillId="0" borderId="15" xfId="0" applyFont="1" applyBorder="1" applyAlignment="1" applyProtection="1">
      <alignment horizontal="justify" vertical="top" wrapText="1"/>
    </xf>
    <xf numFmtId="0" fontId="0" fillId="0" borderId="35" xfId="0" applyFont="1" applyBorder="1" applyAlignment="1" applyProtection="1">
      <alignment horizontal="justify" vertical="top" wrapText="1"/>
    </xf>
    <xf numFmtId="0" fontId="0" fillId="0" borderId="36" xfId="0" applyFont="1" applyBorder="1" applyAlignment="1" applyProtection="1">
      <alignment horizontal="justify" vertical="top" wrapText="1"/>
    </xf>
    <xf numFmtId="0" fontId="0" fillId="0" borderId="45" xfId="0" applyBorder="1" applyAlignment="1" applyProtection="1">
      <alignment horizontal="left" vertical="top" wrapText="1"/>
    </xf>
    <xf numFmtId="0" fontId="0" fillId="0" borderId="1"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37" xfId="0" applyBorder="1" applyAlignment="1" applyProtection="1">
      <alignment horizontal="center" vertical="top" wrapText="1"/>
    </xf>
    <xf numFmtId="0" fontId="0" fillId="0" borderId="7" xfId="0" applyBorder="1" applyAlignment="1" applyProtection="1">
      <alignment horizontal="center" vertical="top" wrapText="1"/>
    </xf>
    <xf numFmtId="0" fontId="0" fillId="0" borderId="8" xfId="0" applyBorder="1" applyAlignment="1" applyProtection="1">
      <alignment horizontal="center" vertical="top" wrapText="1"/>
    </xf>
    <xf numFmtId="0" fontId="9" fillId="5" borderId="44"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5" borderId="15" xfId="0" applyFont="1" applyFill="1" applyBorder="1" applyAlignment="1" applyProtection="1">
      <alignment horizontal="center"/>
    </xf>
    <xf numFmtId="0" fontId="2" fillId="5" borderId="35" xfId="0" applyFont="1" applyFill="1" applyBorder="1" applyAlignment="1" applyProtection="1">
      <alignment horizontal="center"/>
    </xf>
    <xf numFmtId="0" fontId="2" fillId="5" borderId="36" xfId="0" applyFont="1" applyFill="1" applyBorder="1" applyAlignment="1" applyProtection="1">
      <alignment horizontal="center"/>
    </xf>
    <xf numFmtId="0" fontId="25" fillId="0" borderId="0" xfId="0" applyFont="1" applyAlignment="1" applyProtection="1">
      <alignment horizontal="center" wrapText="1"/>
    </xf>
    <xf numFmtId="0" fontId="0" fillId="2" borderId="7" xfId="0" applyFont="1" applyFill="1" applyBorder="1" applyAlignment="1" applyProtection="1">
      <alignment horizontal="center"/>
    </xf>
    <xf numFmtId="0" fontId="2" fillId="2" borderId="2"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8" fillId="2" borderId="0" xfId="0" applyFont="1" applyFill="1" applyAlignment="1" applyProtection="1">
      <alignment horizontal="center" vertical="center"/>
    </xf>
    <xf numFmtId="0" fontId="25" fillId="2" borderId="0" xfId="0" applyFont="1" applyFill="1" applyBorder="1" applyAlignment="1" applyProtection="1">
      <alignment horizontal="center"/>
    </xf>
    <xf numFmtId="0" fontId="26" fillId="2" borderId="0" xfId="0" applyFont="1" applyFill="1" applyBorder="1" applyAlignment="1" applyProtection="1">
      <alignment horizontal="center"/>
    </xf>
    <xf numFmtId="0" fontId="22" fillId="0" borderId="38" xfId="0" applyFont="1" applyBorder="1" applyAlignment="1" applyProtection="1">
      <alignment horizontal="center" vertical="center" wrapText="1"/>
    </xf>
    <xf numFmtId="0" fontId="22" fillId="0" borderId="39" xfId="0" applyFont="1" applyBorder="1" applyAlignment="1" applyProtection="1">
      <alignment horizontal="center" vertical="center" wrapText="1"/>
    </xf>
    <xf numFmtId="0" fontId="22" fillId="0" borderId="40"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2" fillId="0" borderId="37" xfId="0"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27" fillId="0" borderId="7" xfId="0" applyFont="1" applyFill="1" applyBorder="1" applyAlignment="1" applyProtection="1">
      <alignment horizontal="center"/>
    </xf>
    <xf numFmtId="0" fontId="0" fillId="0" borderId="9" xfId="0" applyBorder="1" applyAlignment="1">
      <alignment horizontal="center"/>
    </xf>
    <xf numFmtId="0" fontId="0" fillId="0" borderId="4" xfId="0" applyBorder="1" applyAlignment="1">
      <alignment horizontal="center"/>
    </xf>
    <xf numFmtId="0" fontId="23" fillId="0" borderId="0" xfId="0" applyFont="1" applyAlignment="1">
      <alignment horizontal="center" vertical="center" wrapText="1"/>
    </xf>
  </cellXfs>
  <cellStyles count="3">
    <cellStyle name="Comma" xfId="1" builtinId="3"/>
    <cellStyle name="Normal" xfId="0" builtinId="0"/>
    <cellStyle name="Percent" xfId="2" builtinId="5"/>
  </cellStyles>
  <dxfs count="5">
    <dxf>
      <fill>
        <patternFill>
          <bgColor rgb="FFFFC000"/>
        </patternFill>
      </fill>
    </dxf>
    <dxf>
      <font>
        <b/>
        <i val="0"/>
        <strike val="0"/>
        <color rgb="FFFF0000"/>
      </font>
      <fill>
        <patternFill patternType="none">
          <bgColor auto="1"/>
        </patternFill>
      </fill>
      <border>
        <left style="thin">
          <color auto="1"/>
        </left>
        <right style="thin">
          <color auto="1"/>
        </right>
        <top style="thin">
          <color auto="1"/>
        </top>
        <bottom style="thin">
          <color auto="1"/>
        </bottom>
      </border>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colors>
    <mruColors>
      <color rgb="FFB2B2B2"/>
      <color rgb="FFFFE140"/>
      <color rgb="FF0057B7"/>
      <color rgb="FFFFF09F"/>
      <color rgb="FFFFD700"/>
      <color rgb="FF9FC0E4"/>
      <color rgb="FF4081C9"/>
      <color rgb="FFFFFF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38</xdr:row>
          <xdr:rowOff>180975</xdr:rowOff>
        </xdr:from>
        <xdr:to>
          <xdr:col>2</xdr:col>
          <xdr:colOff>2514600</xdr:colOff>
          <xdr:row>41</xdr:row>
          <xdr:rowOff>171450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v-LV" sz="800" b="0" i="0" u="none" strike="noStrike" baseline="0">
                  <a:solidFill>
                    <a:srgbClr val="000000"/>
                  </a:solidFill>
                  <a:latin typeface="Segoe UI"/>
                  <a:cs typeface="Segoe UI"/>
                </a:rPr>
                <a:t>komersants nedarbojas Ministru kabineta 2022.gada 11.oktobra noteikumu Nr.638 "Kārtība, kādā tiek piešķirts un administrēts atbalsts energoietilpīgiem apstrādes rūpniecības komersantiem, lai mazinātu Krievijas militārās agresijas pret Ukrainu radītās sekas uz ekonomiku" 27.punktā minētajās neatbalstāmajās nozarēs un neveic darbības šo noteikumu pielikumā neiekļautajās nozarēs.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42</xdr:row>
          <xdr:rowOff>161925</xdr:rowOff>
        </xdr:from>
        <xdr:to>
          <xdr:col>2</xdr:col>
          <xdr:colOff>2495550</xdr:colOff>
          <xdr:row>45</xdr:row>
          <xdr:rowOff>180975</xdr:rowOff>
        </xdr:to>
        <xdr:sp macro="" textlink="">
          <xdr:nvSpPr>
            <xdr:cNvPr id="1027" name="Option Button 3" descr="Komersants apliecina, ka tas vienlaikus darbojas  Ministru kabineta 2012. gada 13. septembra noteikumiem Nr. __ &quot;Atbalsta energoietilpīgiem apstrādes rūpniecības komersantiem Krievijas militārās agresijas pret Ukrainu radīto seku uz ekonomiku mazināšanai."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v-LV" sz="800" b="0" i="0" u="none" strike="noStrike" baseline="0">
                  <a:solidFill>
                    <a:srgbClr val="000000"/>
                  </a:solidFill>
                  <a:latin typeface="Segoe UI"/>
                  <a:cs typeface="Segoe UI"/>
                </a:rPr>
                <a:t>komersants vienlaikus darbojas Ministru kabineta 2022.gada 11.oktobra noteikumu Nr.638 "Kārtība, kādā tiek piešķirts un administrēts atbalsts energoietilpīgiem apstrādes rūpniecības komersantiem, lai mazinātu Krievijas militārās agresijas pret Ukrainu radītās sekas uz ekonomiku" 27.punktā minētajās nozarēs vai veic darbības noteikumu pielikumā neiekļautajās nozarēs un saņemot atbalstu nodrošinās darbību vai izmaksu nodalīšanu.</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2FB0-C53C-4BE5-90B8-C03B17D8FE05}">
  <dimension ref="A1:O61"/>
  <sheetViews>
    <sheetView showGridLines="0" tabSelected="1" zoomScaleNormal="100" workbookViewId="0">
      <selection activeCell="F6" sqref="F6"/>
    </sheetView>
  </sheetViews>
  <sheetFormatPr defaultRowHeight="15" x14ac:dyDescent="0.25"/>
  <cols>
    <col min="1" max="1" width="4.5703125" style="5" customWidth="1"/>
    <col min="2" max="2" width="54.140625" style="5" customWidth="1"/>
    <col min="3" max="3" width="63.85546875" style="5" customWidth="1"/>
    <col min="4" max="4" width="16.28515625" style="5" customWidth="1"/>
    <col min="5" max="5" width="3.28515625" style="5" customWidth="1"/>
    <col min="6" max="6" width="101.42578125" style="74" customWidth="1"/>
    <col min="7" max="16384" width="9.140625" style="5"/>
  </cols>
  <sheetData>
    <row r="1" spans="2:6" ht="12" customHeight="1" thickBot="1" x14ac:dyDescent="0.3"/>
    <row r="2" spans="2:6" ht="51" customHeight="1" thickBot="1" x14ac:dyDescent="0.3">
      <c r="B2" s="113" t="s">
        <v>283</v>
      </c>
      <c r="C2" s="114"/>
      <c r="D2" s="115"/>
      <c r="F2" s="75" t="s">
        <v>338</v>
      </c>
    </row>
    <row r="3" spans="2:6" ht="35.1" customHeight="1" thickBot="1" x14ac:dyDescent="0.3">
      <c r="B3" s="94" t="s">
        <v>347</v>
      </c>
      <c r="C3" s="69" t="s">
        <v>346</v>
      </c>
      <c r="D3" s="70"/>
      <c r="F3" s="74" t="s">
        <v>348</v>
      </c>
    </row>
    <row r="4" spans="2:6" ht="45" customHeight="1" thickBot="1" x14ac:dyDescent="0.3">
      <c r="B4" s="122" t="s">
        <v>286</v>
      </c>
      <c r="C4" s="123"/>
      <c r="D4" s="124"/>
    </row>
    <row r="5" spans="2:6" ht="76.5" customHeight="1" thickBot="1" x14ac:dyDescent="0.3">
      <c r="B5" s="134" t="s">
        <v>327</v>
      </c>
      <c r="C5" s="135"/>
      <c r="D5" s="136"/>
    </row>
    <row r="6" spans="2:6" ht="35.1" customHeight="1" thickBot="1" x14ac:dyDescent="0.3">
      <c r="B6" s="116" t="s">
        <v>264</v>
      </c>
      <c r="C6" s="117"/>
      <c r="D6" s="118"/>
    </row>
    <row r="7" spans="2:6" ht="15.75" x14ac:dyDescent="0.25">
      <c r="B7" s="16" t="s">
        <v>241</v>
      </c>
      <c r="C7" s="76" t="s">
        <v>252</v>
      </c>
      <c r="D7" s="57" t="str">
        <f>IF(C7="","Trūkst datu",IF(C7="Obligāti aizpildāms lauks","Trūkst datu"," "))</f>
        <v>Trūkst datu</v>
      </c>
      <c r="F7" s="74" t="s">
        <v>325</v>
      </c>
    </row>
    <row r="8" spans="2:6" ht="15.75" x14ac:dyDescent="0.25">
      <c r="B8" s="17" t="s">
        <v>248</v>
      </c>
      <c r="C8" s="77" t="s">
        <v>252</v>
      </c>
      <c r="D8" s="58" t="str">
        <f>IF(C8="","Trūkst datu",IF(C8="Obligāti aizpildāms lauks","Trūkst datu",IF(LEN(C8)=11," ","Pārbaudīt datus")))</f>
        <v>Trūkst datu</v>
      </c>
      <c r="F8" s="74" t="s">
        <v>326</v>
      </c>
    </row>
    <row r="9" spans="2:6" ht="15.75" x14ac:dyDescent="0.25">
      <c r="B9" s="17" t="s">
        <v>281</v>
      </c>
      <c r="C9" s="77" t="s">
        <v>284</v>
      </c>
      <c r="D9" s="58" t="str">
        <f>IF(C9="","Trūkst datu",IF(C9="Izvēlēties no saraksta","Trūkst datu",IF(LEN(C9)=4," ","Pārbaudīt datus")))</f>
        <v>Trūkst datu</v>
      </c>
      <c r="F9" s="74" t="s">
        <v>339</v>
      </c>
    </row>
    <row r="10" spans="2:6" ht="15.75" x14ac:dyDescent="0.25">
      <c r="B10" s="17" t="s">
        <v>244</v>
      </c>
      <c r="C10" s="78" t="s">
        <v>252</v>
      </c>
      <c r="D10" s="58" t="str">
        <f t="shared" ref="D10:D15" si="0">IF(C10="","Trūkst datu",IF(C10="Obligāti aizpildāms lauks","Trūkst datu"," "))</f>
        <v>Trūkst datu</v>
      </c>
      <c r="F10" s="74" t="s">
        <v>314</v>
      </c>
    </row>
    <row r="11" spans="2:6" ht="15.75" x14ac:dyDescent="0.25">
      <c r="B11" s="17" t="s">
        <v>242</v>
      </c>
      <c r="C11" s="78" t="s">
        <v>252</v>
      </c>
      <c r="D11" s="58" t="str">
        <f t="shared" si="0"/>
        <v>Trūkst datu</v>
      </c>
    </row>
    <row r="12" spans="2:6" ht="15.75" x14ac:dyDescent="0.25">
      <c r="B12" s="17" t="s">
        <v>243</v>
      </c>
      <c r="C12" s="78" t="s">
        <v>252</v>
      </c>
      <c r="D12" s="58" t="str">
        <f t="shared" si="0"/>
        <v>Trūkst datu</v>
      </c>
    </row>
    <row r="13" spans="2:6" ht="30" x14ac:dyDescent="0.25">
      <c r="B13" s="17" t="s">
        <v>260</v>
      </c>
      <c r="C13" s="78" t="s">
        <v>252</v>
      </c>
      <c r="D13" s="58" t="str">
        <f>IF(C13="","Trūkst datu",IF(C13="Obligāti aizpildāms lauks","Trūkst datu",IF(LEN(C13)=21," ","Pārbaudīt datus")))</f>
        <v>Trūkst datu</v>
      </c>
      <c r="F13" s="79" t="s">
        <v>315</v>
      </c>
    </row>
    <row r="14" spans="2:6" ht="15.75" x14ac:dyDescent="0.25">
      <c r="B14" s="17" t="s">
        <v>261</v>
      </c>
      <c r="C14" s="78" t="s">
        <v>252</v>
      </c>
      <c r="D14" s="58" t="str">
        <f t="shared" si="0"/>
        <v>Trūkst datu</v>
      </c>
      <c r="F14" s="74" t="s">
        <v>316</v>
      </c>
    </row>
    <row r="15" spans="2:6" ht="16.5" thickBot="1" x14ac:dyDescent="0.3">
      <c r="B15" s="18" t="s">
        <v>287</v>
      </c>
      <c r="C15" s="80" t="s">
        <v>252</v>
      </c>
      <c r="D15" s="59" t="str">
        <f t="shared" si="0"/>
        <v>Trūkst datu</v>
      </c>
      <c r="F15" s="74" t="s">
        <v>317</v>
      </c>
    </row>
    <row r="16" spans="2:6" ht="35.1" customHeight="1" thickBot="1" x14ac:dyDescent="0.3">
      <c r="B16" s="116" t="s">
        <v>266</v>
      </c>
      <c r="C16" s="117"/>
      <c r="D16" s="21" t="s">
        <v>245</v>
      </c>
    </row>
    <row r="17" spans="2:15" ht="15.75" x14ac:dyDescent="0.25">
      <c r="B17" s="13" t="s">
        <v>246</v>
      </c>
      <c r="C17" s="11" t="str">
        <f>IF(C9="Izvēlēties no saraksta","Lauks tiek aizpildīts automātiski",IFERROR(VLOOKUP(C9,'(info) Atbalstāmās nozares'!$A$3:$B$226,2,FALSE),"Neatbalstāma nozare"))</f>
        <v>Lauks tiek aizpildīts automātiski</v>
      </c>
      <c r="D17" s="12" t="str">
        <f>IF(C17="Lauks tiek aizpildīts automātiski","Trūkst datu",IF(C17="Neatbalstāma nozare","Neatbilst","Atbilst"))</f>
        <v>Trūkst datu</v>
      </c>
    </row>
    <row r="18" spans="2:15" ht="15.75" x14ac:dyDescent="0.25">
      <c r="B18" s="13" t="s">
        <v>275</v>
      </c>
      <c r="C18" s="10" t="str">
        <f>IFERROR(C14/C15,"Lauks tiek aizpildīts automātiski")</f>
        <v>Lauks tiek aizpildīts automātiski</v>
      </c>
      <c r="D18" s="71" t="str">
        <f>IF(C18="Lauks tiek aizpildīts automātiski","Trūkst datu",IF(C18&gt;=0.03,"Atbilst","Neatbilst"))</f>
        <v>Trūkst datu</v>
      </c>
      <c r="F18" s="74" t="s">
        <v>340</v>
      </c>
    </row>
    <row r="19" spans="2:15" ht="30" x14ac:dyDescent="0.25">
      <c r="B19" s="14" t="s">
        <v>288</v>
      </c>
      <c r="C19" s="77" t="s">
        <v>252</v>
      </c>
      <c r="D19" s="131" t="str">
        <f>IF(C19="Obligāti aizpildāms lauks","Trūkst datu",IF(C20="Obligāti aizpildāms lauks","Trūkst datu",IF(C19&gt;=500,"Atbilst",IF(C20&gt;=500,"Atbilst","Neatbilst"))))</f>
        <v>Trūkst datu</v>
      </c>
      <c r="F19" s="74" t="s">
        <v>318</v>
      </c>
    </row>
    <row r="20" spans="2:15" ht="30" x14ac:dyDescent="0.25">
      <c r="B20" s="14" t="s">
        <v>289</v>
      </c>
      <c r="C20" s="77" t="s">
        <v>252</v>
      </c>
      <c r="D20" s="131"/>
      <c r="F20" s="74" t="s">
        <v>318</v>
      </c>
    </row>
    <row r="21" spans="2:15" ht="30.75" thickBot="1" x14ac:dyDescent="0.3">
      <c r="B21" s="15" t="s">
        <v>247</v>
      </c>
      <c r="C21" s="132" t="str">
        <f>IF(D17="Atbilst",IF(D18="Atbilst",IF(D19="Atbilst","Atbilst","Neatbilst"),"Neatbilst"),"Neatbilst")</f>
        <v>Neatbilst</v>
      </c>
      <c r="D21" s="133"/>
      <c r="F21" s="74" t="s">
        <v>319</v>
      </c>
    </row>
    <row r="22" spans="2:15" ht="35.1" customHeight="1" thickBot="1" x14ac:dyDescent="0.3">
      <c r="B22" s="116" t="s">
        <v>265</v>
      </c>
      <c r="C22" s="117"/>
      <c r="D22" s="118"/>
    </row>
    <row r="23" spans="2:15" ht="15.75" customHeight="1" x14ac:dyDescent="0.25">
      <c r="B23" s="140" t="s">
        <v>254</v>
      </c>
      <c r="C23" s="141"/>
      <c r="D23" s="142"/>
    </row>
    <row r="24" spans="2:15" ht="15.75" customHeight="1" x14ac:dyDescent="0.25">
      <c r="B24" s="19" t="s">
        <v>256</v>
      </c>
      <c r="C24" s="77" t="s">
        <v>252</v>
      </c>
      <c r="D24" s="55" t="str">
        <f>IF(C24="","Trūkst datu",IF(C24="Obligāti aizpildāms lauks","Trūkst datu"," "))</f>
        <v>Trūkst datu</v>
      </c>
      <c r="F24" s="74" t="s">
        <v>320</v>
      </c>
    </row>
    <row r="25" spans="2:15" ht="46.5" customHeight="1" x14ac:dyDescent="0.25">
      <c r="B25" s="20" t="s">
        <v>255</v>
      </c>
      <c r="C25" s="81" t="s">
        <v>252</v>
      </c>
      <c r="D25" s="56" t="str">
        <f>IF(C25="","Trūkst datu",IF(C25="Obligāti aizpildāms lauks","Trūkst datu"," "))</f>
        <v>Trūkst datu</v>
      </c>
      <c r="F25" s="82" t="s">
        <v>341</v>
      </c>
      <c r="G25" s="22"/>
      <c r="H25" s="22"/>
      <c r="I25" s="22"/>
      <c r="J25" s="22"/>
      <c r="K25" s="22"/>
      <c r="L25" s="22"/>
      <c r="M25" s="22"/>
      <c r="N25" s="22"/>
      <c r="O25" s="22"/>
    </row>
    <row r="26" spans="2:15" ht="15.75" customHeight="1" x14ac:dyDescent="0.25">
      <c r="B26" s="95" t="s">
        <v>253</v>
      </c>
      <c r="C26" s="96"/>
      <c r="D26" s="97"/>
      <c r="F26" s="22"/>
      <c r="G26" s="22"/>
      <c r="H26" s="22"/>
      <c r="I26" s="22"/>
      <c r="J26" s="22"/>
      <c r="K26" s="22"/>
      <c r="L26" s="22"/>
      <c r="M26" s="22"/>
      <c r="N26" s="22"/>
      <c r="O26" s="22"/>
    </row>
    <row r="27" spans="2:15" ht="44.25" customHeight="1" x14ac:dyDescent="0.25">
      <c r="B27" s="125" t="s">
        <v>257</v>
      </c>
      <c r="C27" s="126"/>
      <c r="D27" s="127"/>
      <c r="F27" s="22"/>
      <c r="G27" s="22"/>
      <c r="H27" s="22"/>
      <c r="I27" s="22"/>
      <c r="J27" s="22"/>
      <c r="K27" s="22"/>
      <c r="L27" s="22"/>
      <c r="M27" s="22"/>
      <c r="N27" s="22"/>
      <c r="O27" s="22"/>
    </row>
    <row r="28" spans="2:15" ht="31.5" customHeight="1" x14ac:dyDescent="0.25">
      <c r="B28" s="107" t="s">
        <v>258</v>
      </c>
      <c r="C28" s="108"/>
      <c r="D28" s="109"/>
    </row>
    <row r="29" spans="2:15" x14ac:dyDescent="0.25">
      <c r="B29" s="110" t="s">
        <v>259</v>
      </c>
      <c r="C29" s="111"/>
      <c r="D29" s="112"/>
    </row>
    <row r="30" spans="2:15" ht="31.5" customHeight="1" x14ac:dyDescent="0.25">
      <c r="B30" s="144" t="s">
        <v>274</v>
      </c>
      <c r="C30" s="145"/>
      <c r="D30" s="146"/>
    </row>
    <row r="31" spans="2:15" ht="15" customHeight="1" x14ac:dyDescent="0.25">
      <c r="B31" s="110" t="s">
        <v>263</v>
      </c>
      <c r="C31" s="111"/>
      <c r="D31" s="112"/>
    </row>
    <row r="32" spans="2:15" ht="15" customHeight="1" x14ac:dyDescent="0.25">
      <c r="B32" s="137" t="s">
        <v>285</v>
      </c>
      <c r="C32" s="138"/>
      <c r="D32" s="139"/>
    </row>
    <row r="33" spans="1:6" ht="44.25" customHeight="1" x14ac:dyDescent="0.25">
      <c r="B33" s="128" t="s">
        <v>269</v>
      </c>
      <c r="C33" s="129"/>
      <c r="D33" s="130"/>
    </row>
    <row r="34" spans="1:6" ht="31.5" customHeight="1" x14ac:dyDescent="0.25">
      <c r="B34" s="128" t="s">
        <v>328</v>
      </c>
      <c r="C34" s="129"/>
      <c r="D34" s="130"/>
    </row>
    <row r="35" spans="1:6" ht="31.5" customHeight="1" x14ac:dyDescent="0.25">
      <c r="B35" s="128" t="s">
        <v>273</v>
      </c>
      <c r="C35" s="129"/>
      <c r="D35" s="130"/>
    </row>
    <row r="36" spans="1:6" x14ac:dyDescent="0.25">
      <c r="B36" s="157" t="s">
        <v>270</v>
      </c>
      <c r="C36" s="158"/>
      <c r="D36" s="159"/>
    </row>
    <row r="37" spans="1:6" ht="31.5" customHeight="1" x14ac:dyDescent="0.25">
      <c r="B37" s="128" t="s">
        <v>272</v>
      </c>
      <c r="C37" s="129"/>
      <c r="D37" s="130"/>
    </row>
    <row r="38" spans="1:6" x14ac:dyDescent="0.25">
      <c r="B38" s="6"/>
      <c r="C38" s="7"/>
      <c r="D38" s="8"/>
    </row>
    <row r="39" spans="1:6" x14ac:dyDescent="0.25">
      <c r="B39" s="6" t="s">
        <v>282</v>
      </c>
      <c r="C39" s="9"/>
      <c r="D39" s="8"/>
    </row>
    <row r="40" spans="1:6" x14ac:dyDescent="0.25">
      <c r="B40" s="6"/>
      <c r="C40" s="7"/>
      <c r="D40" s="8"/>
    </row>
    <row r="41" spans="1:6" x14ac:dyDescent="0.25">
      <c r="B41" s="6"/>
      <c r="C41" s="9"/>
      <c r="D41" s="8"/>
      <c r="F41" s="74" t="s">
        <v>342</v>
      </c>
    </row>
    <row r="42" spans="1:6" x14ac:dyDescent="0.25">
      <c r="B42" s="6"/>
      <c r="C42" s="7"/>
      <c r="D42" s="8"/>
    </row>
    <row r="43" spans="1:6" x14ac:dyDescent="0.25">
      <c r="B43" s="6"/>
      <c r="C43" s="7"/>
      <c r="D43" s="8"/>
    </row>
    <row r="44" spans="1:6" x14ac:dyDescent="0.25">
      <c r="B44" s="6"/>
      <c r="C44" s="7"/>
      <c r="D44" s="8"/>
      <c r="F44" s="74" t="s">
        <v>343</v>
      </c>
    </row>
    <row r="45" spans="1:6" x14ac:dyDescent="0.25">
      <c r="B45" s="6"/>
      <c r="C45" s="7"/>
      <c r="D45" s="8"/>
    </row>
    <row r="46" spans="1:6" x14ac:dyDescent="0.25">
      <c r="B46" s="6"/>
      <c r="C46" s="7"/>
      <c r="D46" s="8"/>
    </row>
    <row r="47" spans="1:6" x14ac:dyDescent="0.25">
      <c r="B47" s="6"/>
      <c r="C47" s="7"/>
      <c r="D47" s="8"/>
    </row>
    <row r="48" spans="1:6" ht="45.75" customHeight="1" x14ac:dyDescent="0.25">
      <c r="A48" s="8"/>
      <c r="B48" s="147" t="s">
        <v>290</v>
      </c>
      <c r="C48" s="148"/>
      <c r="D48" s="149"/>
    </row>
    <row r="49" spans="1:6" x14ac:dyDescent="0.25">
      <c r="A49" s="8"/>
      <c r="B49" s="147" t="s">
        <v>271</v>
      </c>
      <c r="C49" s="148"/>
      <c r="D49" s="149"/>
    </row>
    <row r="50" spans="1:6" ht="15.75" thickBot="1" x14ac:dyDescent="0.3">
      <c r="B50" s="150"/>
      <c r="C50" s="151"/>
      <c r="D50" s="152"/>
    </row>
    <row r="51" spans="1:6" ht="35.1" customHeight="1" thickBot="1" x14ac:dyDescent="0.3">
      <c r="B51" s="116" t="s">
        <v>267</v>
      </c>
      <c r="C51" s="117"/>
      <c r="D51" s="153"/>
    </row>
    <row r="52" spans="1:6" ht="15.75" thickBot="1" x14ac:dyDescent="0.3">
      <c r="B52" s="154" t="s">
        <v>268</v>
      </c>
      <c r="C52" s="155"/>
      <c r="D52" s="156"/>
      <c r="F52" s="74" t="s">
        <v>321</v>
      </c>
    </row>
    <row r="53" spans="1:6" ht="29.25" customHeight="1" x14ac:dyDescent="0.25">
      <c r="B53" s="98" t="s">
        <v>276</v>
      </c>
      <c r="C53" s="99"/>
      <c r="D53" s="100"/>
    </row>
    <row r="54" spans="1:6" ht="30" customHeight="1" x14ac:dyDescent="0.25">
      <c r="B54" s="101" t="s">
        <v>277</v>
      </c>
      <c r="C54" s="102"/>
      <c r="D54" s="103"/>
    </row>
    <row r="55" spans="1:6" x14ac:dyDescent="0.25">
      <c r="B55" s="101" t="s">
        <v>278</v>
      </c>
      <c r="C55" s="102"/>
      <c r="D55" s="103"/>
    </row>
    <row r="56" spans="1:6" x14ac:dyDescent="0.25">
      <c r="B56" s="104" t="s">
        <v>349</v>
      </c>
      <c r="C56" s="105"/>
      <c r="D56" s="106"/>
    </row>
    <row r="57" spans="1:6" x14ac:dyDescent="0.25">
      <c r="B57" s="65"/>
      <c r="C57" s="66"/>
      <c r="D57" s="67"/>
    </row>
    <row r="58" spans="1:6" x14ac:dyDescent="0.25">
      <c r="B58" s="65"/>
      <c r="C58" s="66"/>
      <c r="D58" s="67"/>
      <c r="F58" s="74" t="s">
        <v>344</v>
      </c>
    </row>
    <row r="59" spans="1:6" ht="15.75" thickBot="1" x14ac:dyDescent="0.3">
      <c r="B59" s="119"/>
      <c r="C59" s="120"/>
      <c r="D59" s="121"/>
    </row>
    <row r="61" spans="1:6" x14ac:dyDescent="0.25">
      <c r="B61" s="143" t="s">
        <v>262</v>
      </c>
      <c r="C61" s="143"/>
      <c r="D61" s="143"/>
    </row>
  </sheetData>
  <sheetProtection algorithmName="SHA-512" hashValue="GtqYbfuAT1JE/LMVi8SYhnr8Qsy2SOrul2jZB58uaxdzMI1kia3jLygcqxRe52Zi475v2CrAFzqH6ez/Oo1cug==" saltValue="FkEXv40DhtJrI6gR1UsueQ==" spinCount="100000" sheet="1" objects="1" scenarios="1"/>
  <mergeCells count="32">
    <mergeCell ref="B61:D61"/>
    <mergeCell ref="B30:D30"/>
    <mergeCell ref="B48:D48"/>
    <mergeCell ref="B50:D50"/>
    <mergeCell ref="B49:D49"/>
    <mergeCell ref="B51:D51"/>
    <mergeCell ref="B52:D52"/>
    <mergeCell ref="B36:D36"/>
    <mergeCell ref="B2:D2"/>
    <mergeCell ref="B6:D6"/>
    <mergeCell ref="B16:C16"/>
    <mergeCell ref="B22:D22"/>
    <mergeCell ref="B59:D59"/>
    <mergeCell ref="B4:D4"/>
    <mergeCell ref="B27:D27"/>
    <mergeCell ref="B33:D33"/>
    <mergeCell ref="B34:D34"/>
    <mergeCell ref="B35:D35"/>
    <mergeCell ref="B37:D37"/>
    <mergeCell ref="D19:D20"/>
    <mergeCell ref="C21:D21"/>
    <mergeCell ref="B5:D5"/>
    <mergeCell ref="B32:D32"/>
    <mergeCell ref="B23:D23"/>
    <mergeCell ref="B26:D26"/>
    <mergeCell ref="B53:D53"/>
    <mergeCell ref="B54:D54"/>
    <mergeCell ref="B55:D55"/>
    <mergeCell ref="B56:D56"/>
    <mergeCell ref="B28:D28"/>
    <mergeCell ref="B29:D29"/>
    <mergeCell ref="B31:D31"/>
  </mergeCells>
  <conditionalFormatting sqref="D17:D20 C21:D21">
    <cfRule type="cellIs" dxfId="4" priority="6" operator="equal">
      <formula>"Atbilst"</formula>
    </cfRule>
    <cfRule type="cellIs" dxfId="3" priority="7" operator="equal">
      <formula>"Neatbilst"</formula>
    </cfRule>
  </conditionalFormatting>
  <conditionalFormatting sqref="C9">
    <cfRule type="cellIs" dxfId="2" priority="5" operator="equal">
      <formula>"Izvēlēties no saraksta"</formula>
    </cfRule>
  </conditionalFormatting>
  <conditionalFormatting sqref="D24:D25 D7:D15">
    <cfRule type="notContainsBlanks" dxfId="1" priority="8">
      <formula>LEN(TRIM(D7))&gt;0</formula>
    </cfRule>
  </conditionalFormatting>
  <conditionalFormatting sqref="C7:C8 C10:C15 C19:C20 C24:C25">
    <cfRule type="cellIs" dxfId="0" priority="1" operator="equal">
      <formula>"Obligāti aizpildāms lauks"</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1</xdr:col>
                    <xdr:colOff>104775</xdr:colOff>
                    <xdr:row>38</xdr:row>
                    <xdr:rowOff>180975</xdr:rowOff>
                  </from>
                  <to>
                    <xdr:col>2</xdr:col>
                    <xdr:colOff>2514600</xdr:colOff>
                    <xdr:row>41</xdr:row>
                    <xdr:rowOff>171450</xdr:rowOff>
                  </to>
                </anchor>
              </controlPr>
            </control>
          </mc:Choice>
        </mc:AlternateContent>
        <mc:AlternateContent xmlns:mc="http://schemas.openxmlformats.org/markup-compatibility/2006">
          <mc:Choice Requires="x14">
            <control shapeId="1027" r:id="rId5" name="Option Button 3">
              <controlPr defaultSize="0" autoFill="0" autoLine="0" autoPict="0" altText="Komersants apliecina, ka tas vienlaikus darbojas  Ministru kabineta 2012. gada 13. septembra noteikumiem Nr. __ &quot;Atbalsta energoietilpīgiem apstrādes rūpniecības komersantiem Krievijas militārās agresijas pret Ukrainu radīto seku uz ekonomiku mazināšanai.">
                <anchor moveWithCells="1">
                  <from>
                    <xdr:col>1</xdr:col>
                    <xdr:colOff>66675</xdr:colOff>
                    <xdr:row>42</xdr:row>
                    <xdr:rowOff>161925</xdr:rowOff>
                  </from>
                  <to>
                    <xdr:col>2</xdr:col>
                    <xdr:colOff>2495550</xdr:colOff>
                    <xdr:row>45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4665CD6-6D90-43AA-A42C-3FB9C3D6B356}">
          <x14:formula1>
            <xm:f>'(info) Atbalstāmās nozares'!$A$3:$A$226</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45241-89D5-4606-998C-934FEE808B1B}">
  <dimension ref="A1:Q47"/>
  <sheetViews>
    <sheetView zoomScale="90" zoomScaleNormal="90" workbookViewId="0">
      <selection activeCell="L9" sqref="L9"/>
    </sheetView>
  </sheetViews>
  <sheetFormatPr defaultRowHeight="15" x14ac:dyDescent="0.25"/>
  <cols>
    <col min="1" max="1" width="4.7109375" style="35" customWidth="1"/>
    <col min="2" max="2" width="17.5703125" style="35" customWidth="1"/>
    <col min="3" max="5" width="17.7109375" style="35" customWidth="1"/>
    <col min="6" max="6" width="21.42578125" style="35" customWidth="1"/>
    <col min="7" max="7" width="5.140625" style="35" customWidth="1"/>
    <col min="8" max="8" width="20.5703125" style="35" customWidth="1"/>
    <col min="9" max="14" width="17.7109375" style="35" customWidth="1"/>
    <col min="15" max="15" width="3.140625" style="35" customWidth="1"/>
    <col min="16" max="16" width="10.85546875" style="5" bestFit="1" customWidth="1"/>
    <col min="17" max="16384" width="9.140625" style="35"/>
  </cols>
  <sheetData>
    <row r="1" spans="1:17" ht="45.75" customHeight="1" x14ac:dyDescent="0.35">
      <c r="A1" s="160" t="s">
        <v>307</v>
      </c>
      <c r="B1" s="160"/>
      <c r="C1" s="160"/>
      <c r="D1" s="160"/>
      <c r="E1" s="160"/>
      <c r="F1" s="160"/>
      <c r="G1" s="160"/>
      <c r="H1" s="160"/>
      <c r="I1" s="160"/>
      <c r="J1" s="160"/>
      <c r="K1" s="160"/>
      <c r="L1" s="160"/>
      <c r="M1" s="160"/>
      <c r="N1" s="160"/>
      <c r="O1" s="160"/>
    </row>
    <row r="2" spans="1:17" ht="37.5" customHeight="1" x14ac:dyDescent="0.25">
      <c r="A2" s="37"/>
      <c r="B2" s="164" t="s">
        <v>251</v>
      </c>
      <c r="C2" s="164"/>
      <c r="D2" s="164"/>
      <c r="E2" s="164"/>
      <c r="F2" s="164"/>
      <c r="G2" s="164"/>
      <c r="H2" s="164"/>
      <c r="I2" s="164"/>
      <c r="J2" s="164"/>
      <c r="K2" s="164"/>
      <c r="L2" s="164"/>
      <c r="M2" s="164"/>
      <c r="N2" s="164"/>
      <c r="O2" s="37"/>
    </row>
    <row r="3" spans="1:17" ht="20.25" customHeight="1" thickBot="1" x14ac:dyDescent="0.4">
      <c r="A3" s="37"/>
      <c r="B3" s="165" t="s">
        <v>279</v>
      </c>
      <c r="C3" s="165"/>
      <c r="D3" s="165"/>
      <c r="E3" s="165"/>
      <c r="F3" s="165"/>
      <c r="G3" s="37"/>
      <c r="H3" s="165" t="s">
        <v>280</v>
      </c>
      <c r="I3" s="166"/>
      <c r="J3" s="166"/>
      <c r="K3" s="166"/>
      <c r="L3" s="166"/>
      <c r="M3" s="166"/>
      <c r="N3" s="166"/>
      <c r="O3" s="37"/>
    </row>
    <row r="4" spans="1:17" ht="75" x14ac:dyDescent="0.25">
      <c r="A4" s="37"/>
      <c r="B4" s="68" t="s">
        <v>300</v>
      </c>
      <c r="C4" s="41" t="s">
        <v>12</v>
      </c>
      <c r="D4" s="51" t="s">
        <v>302</v>
      </c>
      <c r="E4" s="51" t="s">
        <v>310</v>
      </c>
      <c r="F4" s="52" t="s">
        <v>304</v>
      </c>
      <c r="G4" s="37"/>
      <c r="H4" s="68" t="s">
        <v>301</v>
      </c>
      <c r="I4" s="41" t="s">
        <v>12</v>
      </c>
      <c r="J4" s="41" t="s">
        <v>249</v>
      </c>
      <c r="K4" s="51" t="s">
        <v>309</v>
      </c>
      <c r="L4" s="41" t="s">
        <v>304</v>
      </c>
      <c r="M4" s="41" t="s">
        <v>298</v>
      </c>
      <c r="N4" s="42" t="s">
        <v>299</v>
      </c>
      <c r="O4" s="37"/>
      <c r="P4" s="83" t="s">
        <v>322</v>
      </c>
    </row>
    <row r="5" spans="1:17" ht="15" customHeight="1" x14ac:dyDescent="0.3">
      <c r="A5" s="37"/>
      <c r="B5" s="39" t="s">
        <v>0</v>
      </c>
      <c r="C5" s="84"/>
      <c r="D5" s="85"/>
      <c r="E5" s="85"/>
      <c r="F5" s="43">
        <f>IF(E5&gt;D5,0,ROUND(D5-E5,4))</f>
        <v>0</v>
      </c>
      <c r="G5" s="37"/>
      <c r="H5" s="39" t="s">
        <v>0</v>
      </c>
      <c r="I5" s="53" t="s">
        <v>291</v>
      </c>
      <c r="J5" s="53" t="s">
        <v>291</v>
      </c>
      <c r="K5" s="53" t="s">
        <v>291</v>
      </c>
      <c r="L5" s="53" t="s">
        <v>291</v>
      </c>
      <c r="M5" s="53" t="s">
        <v>291</v>
      </c>
      <c r="N5" s="54" t="s">
        <v>291</v>
      </c>
      <c r="O5" s="37"/>
      <c r="P5" s="86" t="s">
        <v>323</v>
      </c>
    </row>
    <row r="6" spans="1:17" ht="15" customHeight="1" x14ac:dyDescent="0.3">
      <c r="A6" s="37"/>
      <c r="B6" s="39" t="s">
        <v>1</v>
      </c>
      <c r="C6" s="84"/>
      <c r="D6" s="85"/>
      <c r="E6" s="85"/>
      <c r="F6" s="43">
        <f t="shared" ref="F6:F16" si="0">IF(E6&gt;D6,0,ROUND(D6-E6,4))</f>
        <v>0</v>
      </c>
      <c r="G6" s="37"/>
      <c r="H6" s="39" t="s">
        <v>1</v>
      </c>
      <c r="I6" s="84"/>
      <c r="J6" s="85"/>
      <c r="K6" s="85"/>
      <c r="L6" s="45">
        <f t="shared" ref="L6:L16" si="1">IF(K6&gt;J6,0,ROUND(J6-K6,4))</f>
        <v>0</v>
      </c>
      <c r="M6" s="46">
        <f t="shared" ref="M6:M12" si="2">IF($D$36=0,0,ROUND(IF(IF($C$38="Jā",(I6-($D$36*2))*L6,0)&lt;0,0,IF($C$38="Jā",(I6-($D$36*2))*L6,0)),2))</f>
        <v>0</v>
      </c>
      <c r="N6" s="47">
        <f>ROUND(M6*0.3,2)</f>
        <v>0</v>
      </c>
      <c r="O6" s="37"/>
      <c r="P6" s="86"/>
    </row>
    <row r="7" spans="1:17" ht="15" customHeight="1" x14ac:dyDescent="0.3">
      <c r="A7" s="37"/>
      <c r="B7" s="39" t="s">
        <v>2</v>
      </c>
      <c r="C7" s="84"/>
      <c r="D7" s="85"/>
      <c r="E7" s="85"/>
      <c r="F7" s="43">
        <f t="shared" si="0"/>
        <v>0</v>
      </c>
      <c r="G7" s="37"/>
      <c r="H7" s="39" t="s">
        <v>2</v>
      </c>
      <c r="I7" s="84"/>
      <c r="J7" s="85"/>
      <c r="K7" s="85"/>
      <c r="L7" s="45">
        <f t="shared" si="1"/>
        <v>0</v>
      </c>
      <c r="M7" s="46">
        <f t="shared" si="2"/>
        <v>0</v>
      </c>
      <c r="N7" s="47">
        <f t="shared" ref="N7:N16" si="3">ROUND(M7*0.3,2)</f>
        <v>0</v>
      </c>
      <c r="O7" s="37"/>
      <c r="P7" s="86" t="s">
        <v>332</v>
      </c>
    </row>
    <row r="8" spans="1:17" ht="15" customHeight="1" x14ac:dyDescent="0.25">
      <c r="A8" s="37"/>
      <c r="B8" s="39" t="s">
        <v>3</v>
      </c>
      <c r="C8" s="84"/>
      <c r="D8" s="85"/>
      <c r="E8" s="85"/>
      <c r="F8" s="43">
        <f t="shared" si="0"/>
        <v>0</v>
      </c>
      <c r="G8" s="37"/>
      <c r="H8" s="39" t="s">
        <v>3</v>
      </c>
      <c r="I8" s="84"/>
      <c r="J8" s="85"/>
      <c r="K8" s="85"/>
      <c r="L8" s="45">
        <f t="shared" si="1"/>
        <v>0</v>
      </c>
      <c r="M8" s="46">
        <f t="shared" si="2"/>
        <v>0</v>
      </c>
      <c r="N8" s="47">
        <f t="shared" si="3"/>
        <v>0</v>
      </c>
      <c r="O8" s="37"/>
    </row>
    <row r="9" spans="1:17" ht="15" customHeight="1" x14ac:dyDescent="0.3">
      <c r="A9" s="37"/>
      <c r="B9" s="39" t="s">
        <v>4</v>
      </c>
      <c r="C9" s="84"/>
      <c r="D9" s="85"/>
      <c r="E9" s="85"/>
      <c r="F9" s="43">
        <f t="shared" si="0"/>
        <v>0</v>
      </c>
      <c r="G9" s="37"/>
      <c r="H9" s="39" t="s">
        <v>4</v>
      </c>
      <c r="I9" s="84"/>
      <c r="J9" s="85"/>
      <c r="K9" s="85"/>
      <c r="L9" s="45">
        <f t="shared" si="1"/>
        <v>0</v>
      </c>
      <c r="M9" s="46">
        <f t="shared" si="2"/>
        <v>0</v>
      </c>
      <c r="N9" s="47">
        <f t="shared" si="3"/>
        <v>0</v>
      </c>
      <c r="O9" s="37"/>
      <c r="P9" s="86" t="s">
        <v>330</v>
      </c>
    </row>
    <row r="10" spans="1:17" ht="15" customHeight="1" x14ac:dyDescent="0.25">
      <c r="A10" s="37"/>
      <c r="B10" s="39" t="s">
        <v>5</v>
      </c>
      <c r="C10" s="84"/>
      <c r="D10" s="85"/>
      <c r="E10" s="85"/>
      <c r="F10" s="43">
        <f t="shared" si="0"/>
        <v>0</v>
      </c>
      <c r="G10" s="37"/>
      <c r="H10" s="39" t="s">
        <v>5</v>
      </c>
      <c r="I10" s="84"/>
      <c r="J10" s="85"/>
      <c r="K10" s="85"/>
      <c r="L10" s="45">
        <f t="shared" si="1"/>
        <v>0</v>
      </c>
      <c r="M10" s="46">
        <f t="shared" si="2"/>
        <v>0</v>
      </c>
      <c r="N10" s="47">
        <f t="shared" si="3"/>
        <v>0</v>
      </c>
      <c r="O10" s="37"/>
    </row>
    <row r="11" spans="1:17" ht="15" customHeight="1" x14ac:dyDescent="0.3">
      <c r="A11" s="37"/>
      <c r="B11" s="39" t="s">
        <v>6</v>
      </c>
      <c r="C11" s="84"/>
      <c r="D11" s="85"/>
      <c r="E11" s="85"/>
      <c r="F11" s="43">
        <f t="shared" si="0"/>
        <v>0</v>
      </c>
      <c r="G11" s="37"/>
      <c r="H11" s="39" t="s">
        <v>6</v>
      </c>
      <c r="I11" s="84"/>
      <c r="J11" s="85"/>
      <c r="K11" s="85"/>
      <c r="L11" s="45">
        <f t="shared" si="1"/>
        <v>0</v>
      </c>
      <c r="M11" s="46">
        <f t="shared" si="2"/>
        <v>0</v>
      </c>
      <c r="N11" s="47">
        <f t="shared" si="3"/>
        <v>0</v>
      </c>
      <c r="O11" s="37"/>
      <c r="P11" s="86" t="s">
        <v>330</v>
      </c>
    </row>
    <row r="12" spans="1:17" ht="15" customHeight="1" x14ac:dyDescent="0.25">
      <c r="A12" s="37"/>
      <c r="B12" s="39" t="s">
        <v>7</v>
      </c>
      <c r="C12" s="84"/>
      <c r="D12" s="85"/>
      <c r="E12" s="85"/>
      <c r="F12" s="43">
        <f t="shared" si="0"/>
        <v>0</v>
      </c>
      <c r="G12" s="37"/>
      <c r="H12" s="39" t="s">
        <v>7</v>
      </c>
      <c r="I12" s="84"/>
      <c r="J12" s="85"/>
      <c r="K12" s="85"/>
      <c r="L12" s="45">
        <f t="shared" si="1"/>
        <v>0</v>
      </c>
      <c r="M12" s="46">
        <f t="shared" si="2"/>
        <v>0</v>
      </c>
      <c r="N12" s="47">
        <f t="shared" si="3"/>
        <v>0</v>
      </c>
      <c r="O12" s="37"/>
    </row>
    <row r="13" spans="1:17" ht="18.75" x14ac:dyDescent="0.3">
      <c r="A13" s="37"/>
      <c r="B13" s="39" t="s">
        <v>8</v>
      </c>
      <c r="C13" s="84"/>
      <c r="D13" s="85"/>
      <c r="E13" s="85"/>
      <c r="F13" s="43">
        <f t="shared" si="0"/>
        <v>0</v>
      </c>
      <c r="G13" s="37"/>
      <c r="H13" s="39" t="s">
        <v>8</v>
      </c>
      <c r="I13" s="84"/>
      <c r="J13" s="85"/>
      <c r="K13" s="85"/>
      <c r="L13" s="45">
        <f t="shared" si="1"/>
        <v>0</v>
      </c>
      <c r="M13" s="46">
        <f>IF($D$36=0,0,ROUND(IF(IF($C$38&gt;="Jā",(I13-($D$36*2))*MIN(L13,F13*0.7),0)&lt;0,0,IF($C$38="Jā",(I13-($D$36*2))*MIN(L13,F13*0.7))),2))</f>
        <v>0</v>
      </c>
      <c r="N13" s="47">
        <f t="shared" si="3"/>
        <v>0</v>
      </c>
      <c r="O13" s="37"/>
      <c r="P13" s="86" t="s">
        <v>334</v>
      </c>
    </row>
    <row r="14" spans="1:17" x14ac:dyDescent="0.25">
      <c r="A14" s="37"/>
      <c r="B14" s="39" t="s">
        <v>9</v>
      </c>
      <c r="C14" s="84"/>
      <c r="D14" s="85"/>
      <c r="E14" s="85"/>
      <c r="F14" s="43">
        <f t="shared" si="0"/>
        <v>0</v>
      </c>
      <c r="G14" s="37"/>
      <c r="H14" s="39" t="s">
        <v>311</v>
      </c>
      <c r="I14" s="84"/>
      <c r="J14" s="85"/>
      <c r="K14" s="85"/>
      <c r="L14" s="45">
        <f t="shared" si="1"/>
        <v>0</v>
      </c>
      <c r="M14" s="46">
        <f>IF($D$36=0,0,ROUND(IF(IF($C$38&gt;="Jā",(I14-($D$36*2))*MIN(L14,F14*0.7),0)&lt;0,0,IF($C$38="Jā",(I14-($D$36*2))*MIN(L14,F14*0.7))),2))</f>
        <v>0</v>
      </c>
      <c r="N14" s="47">
        <f t="shared" si="3"/>
        <v>0</v>
      </c>
      <c r="O14" s="37"/>
    </row>
    <row r="15" spans="1:17" ht="18.75" x14ac:dyDescent="0.3">
      <c r="A15" s="37"/>
      <c r="B15" s="39" t="s">
        <v>10</v>
      </c>
      <c r="C15" s="84"/>
      <c r="D15" s="85"/>
      <c r="E15" s="85"/>
      <c r="F15" s="43">
        <f t="shared" si="0"/>
        <v>0</v>
      </c>
      <c r="G15" s="37"/>
      <c r="H15" s="39" t="s">
        <v>312</v>
      </c>
      <c r="I15" s="84"/>
      <c r="J15" s="85"/>
      <c r="K15" s="85"/>
      <c r="L15" s="45">
        <f t="shared" si="1"/>
        <v>0</v>
      </c>
      <c r="M15" s="46">
        <f>IF($D$36=0,0,ROUND(IF(IF($C$38&gt;="Jā",(I15-($D$36*2))*MIN(L15,F15*0.7),0)&lt;0,0,IF($C$38="Jā",(I15-($D$36*2))*MIN(L15,F15*0.7))),2))</f>
        <v>0</v>
      </c>
      <c r="N15" s="47">
        <f t="shared" si="3"/>
        <v>0</v>
      </c>
      <c r="O15" s="37"/>
      <c r="P15" s="86" t="s">
        <v>337</v>
      </c>
    </row>
    <row r="16" spans="1:17" ht="15.75" thickBot="1" x14ac:dyDescent="0.3">
      <c r="A16" s="37"/>
      <c r="B16" s="40" t="s">
        <v>11</v>
      </c>
      <c r="C16" s="87"/>
      <c r="D16" s="88"/>
      <c r="E16" s="88"/>
      <c r="F16" s="44">
        <f t="shared" si="0"/>
        <v>0</v>
      </c>
      <c r="G16" s="37"/>
      <c r="H16" s="40" t="s">
        <v>313</v>
      </c>
      <c r="I16" s="87"/>
      <c r="J16" s="88"/>
      <c r="K16" s="88"/>
      <c r="L16" s="48">
        <f t="shared" si="1"/>
        <v>0</v>
      </c>
      <c r="M16" s="49">
        <f>IF($D$36=0,0,ROUND(IF(IF($C$38&gt;="Jā",(I16-($D$36*2))*MIN(L16,F16*0.7),0)&lt;0,0,IF($C$38="Jā",(I16-($D$36*2))*MIN(L16,F16*0.7))),2))</f>
        <v>0</v>
      </c>
      <c r="N16" s="50">
        <f t="shared" si="3"/>
        <v>0</v>
      </c>
      <c r="O16" s="37"/>
      <c r="Q16" s="34"/>
    </row>
    <row r="17" spans="1:17" ht="15.75" thickBot="1" x14ac:dyDescent="0.3">
      <c r="A17" s="37"/>
      <c r="B17" s="161"/>
      <c r="C17" s="161"/>
      <c r="D17" s="161"/>
      <c r="E17" s="161"/>
      <c r="F17" s="161"/>
      <c r="G17" s="161"/>
      <c r="H17" s="161"/>
      <c r="I17" s="161"/>
      <c r="J17" s="161"/>
      <c r="K17" s="161"/>
      <c r="L17" s="161"/>
      <c r="M17" s="161"/>
      <c r="N17" s="161"/>
      <c r="O17" s="37"/>
      <c r="Q17" s="34"/>
    </row>
    <row r="18" spans="1:17" ht="32.25" customHeight="1" x14ac:dyDescent="0.25">
      <c r="A18" s="37"/>
      <c r="B18" s="164" t="s">
        <v>250</v>
      </c>
      <c r="C18" s="164"/>
      <c r="D18" s="164"/>
      <c r="E18" s="164"/>
      <c r="F18" s="164"/>
      <c r="G18" s="164"/>
      <c r="H18" s="164"/>
      <c r="I18" s="164"/>
      <c r="J18" s="164"/>
      <c r="K18" s="164"/>
      <c r="L18" s="164"/>
      <c r="M18" s="164"/>
      <c r="N18" s="164"/>
      <c r="O18" s="37"/>
      <c r="P18" s="89"/>
      <c r="Q18" s="34"/>
    </row>
    <row r="19" spans="1:17" ht="20.25" customHeight="1" thickBot="1" x14ac:dyDescent="0.4">
      <c r="A19" s="37"/>
      <c r="B19" s="165" t="s">
        <v>279</v>
      </c>
      <c r="C19" s="165"/>
      <c r="D19" s="165"/>
      <c r="E19" s="165"/>
      <c r="F19" s="165"/>
      <c r="G19" s="37"/>
      <c r="H19" s="165" t="s">
        <v>280</v>
      </c>
      <c r="I19" s="165"/>
      <c r="J19" s="165"/>
      <c r="K19" s="165"/>
      <c r="L19" s="165"/>
      <c r="M19" s="165"/>
      <c r="N19" s="165"/>
      <c r="O19" s="37"/>
      <c r="Q19" s="34"/>
    </row>
    <row r="20" spans="1:17" ht="75" x14ac:dyDescent="0.25">
      <c r="A20" s="37"/>
      <c r="B20" s="68" t="s">
        <v>300</v>
      </c>
      <c r="C20" s="41" t="s">
        <v>13</v>
      </c>
      <c r="D20" s="41" t="s">
        <v>305</v>
      </c>
      <c r="E20" s="41" t="s">
        <v>308</v>
      </c>
      <c r="F20" s="42" t="s">
        <v>303</v>
      </c>
      <c r="G20" s="38"/>
      <c r="H20" s="68" t="s">
        <v>301</v>
      </c>
      <c r="I20" s="41" t="s">
        <v>13</v>
      </c>
      <c r="J20" s="41" t="s">
        <v>305</v>
      </c>
      <c r="K20" s="41" t="s">
        <v>308</v>
      </c>
      <c r="L20" s="41" t="s">
        <v>303</v>
      </c>
      <c r="M20" s="41" t="s">
        <v>298</v>
      </c>
      <c r="N20" s="42" t="s">
        <v>299</v>
      </c>
      <c r="O20" s="37"/>
      <c r="P20" s="83" t="s">
        <v>322</v>
      </c>
      <c r="Q20" s="34"/>
    </row>
    <row r="21" spans="1:17" ht="15" customHeight="1" x14ac:dyDescent="0.25">
      <c r="A21" s="37"/>
      <c r="B21" s="39" t="s">
        <v>0</v>
      </c>
      <c r="C21" s="84"/>
      <c r="D21" s="85"/>
      <c r="E21" s="85"/>
      <c r="F21" s="43">
        <f t="shared" ref="F21:F32" si="4">IF(E21&gt;D21,0,ROUND(D21-E21,4))</f>
        <v>0</v>
      </c>
      <c r="G21" s="37"/>
      <c r="H21" s="39" t="s">
        <v>0</v>
      </c>
      <c r="I21" s="53" t="s">
        <v>291</v>
      </c>
      <c r="J21" s="53" t="s">
        <v>291</v>
      </c>
      <c r="K21" s="53" t="s">
        <v>291</v>
      </c>
      <c r="L21" s="53" t="s">
        <v>291</v>
      </c>
      <c r="M21" s="53" t="s">
        <v>291</v>
      </c>
      <c r="N21" s="54" t="s">
        <v>291</v>
      </c>
      <c r="O21" s="37"/>
      <c r="P21" s="83"/>
    </row>
    <row r="22" spans="1:17" ht="15" customHeight="1" x14ac:dyDescent="0.3">
      <c r="A22" s="37"/>
      <c r="B22" s="39" t="s">
        <v>1</v>
      </c>
      <c r="C22" s="84"/>
      <c r="D22" s="85"/>
      <c r="E22" s="85"/>
      <c r="F22" s="43">
        <f t="shared" si="4"/>
        <v>0</v>
      </c>
      <c r="G22" s="37"/>
      <c r="H22" s="39" t="s">
        <v>1</v>
      </c>
      <c r="I22" s="84"/>
      <c r="J22" s="85"/>
      <c r="K22" s="85"/>
      <c r="L22" s="45">
        <f t="shared" ref="L22:L32" si="5">IF(K22&gt;J22,0,ROUND(J22-K22,4))</f>
        <v>0</v>
      </c>
      <c r="M22" s="46">
        <f>IF($D$37=0,0,ROUND(IF(IF($C$38="Jā",(I22-($D$37*2))*L22,0)&lt;0,0,IF($C$38="Jā",(I22-($D$37*2))*L22,0)),2))</f>
        <v>0</v>
      </c>
      <c r="N22" s="47">
        <f>ROUND(M22*0.3,2)</f>
        <v>0</v>
      </c>
      <c r="O22" s="37"/>
      <c r="P22" s="86" t="s">
        <v>324</v>
      </c>
    </row>
    <row r="23" spans="1:17" ht="15" customHeight="1" x14ac:dyDescent="0.3">
      <c r="A23" s="37"/>
      <c r="B23" s="39" t="s">
        <v>2</v>
      </c>
      <c r="C23" s="90"/>
      <c r="D23" s="91"/>
      <c r="E23" s="85"/>
      <c r="F23" s="43">
        <f t="shared" si="4"/>
        <v>0</v>
      </c>
      <c r="G23" s="37"/>
      <c r="H23" s="39" t="s">
        <v>2</v>
      </c>
      <c r="I23" s="84"/>
      <c r="J23" s="85"/>
      <c r="K23" s="85"/>
      <c r="L23" s="45">
        <f t="shared" si="5"/>
        <v>0</v>
      </c>
      <c r="M23" s="46">
        <f t="shared" ref="M23:M28" si="6">IF($D$37=0,0,ROUND(IF(IF($C$38="Jā",(I23-($D$37*2))*L23,0)&lt;0,0,IF($C$38="Jā",(I23-($D$37*2))*L23,0)),2))</f>
        <v>0</v>
      </c>
      <c r="N23" s="47">
        <f t="shared" ref="N23:N32" si="7">ROUND(M23*0.3,2)</f>
        <v>0</v>
      </c>
      <c r="O23" s="37"/>
      <c r="P23" s="86"/>
    </row>
    <row r="24" spans="1:17" ht="15" customHeight="1" x14ac:dyDescent="0.3">
      <c r="A24" s="37"/>
      <c r="B24" s="39" t="s">
        <v>3</v>
      </c>
      <c r="C24" s="84"/>
      <c r="D24" s="85"/>
      <c r="E24" s="85"/>
      <c r="F24" s="43">
        <f t="shared" si="4"/>
        <v>0</v>
      </c>
      <c r="G24" s="37"/>
      <c r="H24" s="39" t="s">
        <v>3</v>
      </c>
      <c r="I24" s="84"/>
      <c r="J24" s="85"/>
      <c r="K24" s="85"/>
      <c r="L24" s="45">
        <f t="shared" si="5"/>
        <v>0</v>
      </c>
      <c r="M24" s="46">
        <f t="shared" si="6"/>
        <v>0</v>
      </c>
      <c r="N24" s="47">
        <f t="shared" si="7"/>
        <v>0</v>
      </c>
      <c r="O24" s="37"/>
      <c r="P24" s="86" t="s">
        <v>333</v>
      </c>
    </row>
    <row r="25" spans="1:17" ht="15" customHeight="1" x14ac:dyDescent="0.25">
      <c r="A25" s="37"/>
      <c r="B25" s="39" t="s">
        <v>4</v>
      </c>
      <c r="C25" s="84"/>
      <c r="D25" s="85"/>
      <c r="E25" s="85"/>
      <c r="F25" s="43">
        <f t="shared" si="4"/>
        <v>0</v>
      </c>
      <c r="G25" s="37"/>
      <c r="H25" s="39" t="s">
        <v>4</v>
      </c>
      <c r="I25" s="84"/>
      <c r="J25" s="85"/>
      <c r="K25" s="85"/>
      <c r="L25" s="45">
        <f t="shared" si="5"/>
        <v>0</v>
      </c>
      <c r="M25" s="46">
        <f t="shared" si="6"/>
        <v>0</v>
      </c>
      <c r="N25" s="47">
        <f t="shared" si="7"/>
        <v>0</v>
      </c>
      <c r="O25" s="37"/>
      <c r="P25" s="89"/>
    </row>
    <row r="26" spans="1:17" ht="15" customHeight="1" x14ac:dyDescent="0.3">
      <c r="A26" s="37"/>
      <c r="B26" s="39" t="s">
        <v>5</v>
      </c>
      <c r="C26" s="84"/>
      <c r="D26" s="85"/>
      <c r="E26" s="85"/>
      <c r="F26" s="43">
        <f t="shared" si="4"/>
        <v>0</v>
      </c>
      <c r="G26" s="37"/>
      <c r="H26" s="39" t="s">
        <v>5</v>
      </c>
      <c r="I26" s="84"/>
      <c r="J26" s="85"/>
      <c r="K26" s="85"/>
      <c r="L26" s="45">
        <f t="shared" si="5"/>
        <v>0</v>
      </c>
      <c r="M26" s="46">
        <f t="shared" si="6"/>
        <v>0</v>
      </c>
      <c r="N26" s="47">
        <f t="shared" si="7"/>
        <v>0</v>
      </c>
      <c r="O26" s="37"/>
      <c r="P26" s="86" t="s">
        <v>331</v>
      </c>
    </row>
    <row r="27" spans="1:17" ht="15" customHeight="1" x14ac:dyDescent="0.25">
      <c r="A27" s="37"/>
      <c r="B27" s="39" t="s">
        <v>6</v>
      </c>
      <c r="C27" s="84"/>
      <c r="D27" s="85"/>
      <c r="E27" s="85"/>
      <c r="F27" s="43">
        <f t="shared" si="4"/>
        <v>0</v>
      </c>
      <c r="G27" s="37"/>
      <c r="H27" s="39" t="s">
        <v>6</v>
      </c>
      <c r="I27" s="84"/>
      <c r="J27" s="85"/>
      <c r="K27" s="85"/>
      <c r="L27" s="45">
        <f t="shared" si="5"/>
        <v>0</v>
      </c>
      <c r="M27" s="46">
        <f t="shared" si="6"/>
        <v>0</v>
      </c>
      <c r="N27" s="47">
        <f t="shared" si="7"/>
        <v>0</v>
      </c>
      <c r="O27" s="37"/>
      <c r="P27" s="89"/>
    </row>
    <row r="28" spans="1:17" ht="15" customHeight="1" x14ac:dyDescent="0.25">
      <c r="A28" s="37"/>
      <c r="B28" s="39" t="s">
        <v>7</v>
      </c>
      <c r="C28" s="84"/>
      <c r="D28" s="85"/>
      <c r="E28" s="85"/>
      <c r="F28" s="43">
        <f t="shared" si="4"/>
        <v>0</v>
      </c>
      <c r="G28" s="37"/>
      <c r="H28" s="39" t="s">
        <v>7</v>
      </c>
      <c r="I28" s="84"/>
      <c r="J28" s="85"/>
      <c r="K28" s="85"/>
      <c r="L28" s="45">
        <f t="shared" si="5"/>
        <v>0</v>
      </c>
      <c r="M28" s="46">
        <f t="shared" si="6"/>
        <v>0</v>
      </c>
      <c r="N28" s="47">
        <f t="shared" si="7"/>
        <v>0</v>
      </c>
      <c r="O28" s="37"/>
      <c r="P28" s="89"/>
    </row>
    <row r="29" spans="1:17" ht="15" customHeight="1" x14ac:dyDescent="0.3">
      <c r="A29" s="37"/>
      <c r="B29" s="39" t="s">
        <v>8</v>
      </c>
      <c r="C29" s="84"/>
      <c r="D29" s="85"/>
      <c r="E29" s="85"/>
      <c r="F29" s="43">
        <f t="shared" si="4"/>
        <v>0</v>
      </c>
      <c r="G29" s="37"/>
      <c r="H29" s="39" t="s">
        <v>8</v>
      </c>
      <c r="I29" s="84"/>
      <c r="J29" s="85"/>
      <c r="K29" s="85"/>
      <c r="L29" s="45">
        <f t="shared" si="5"/>
        <v>0</v>
      </c>
      <c r="M29" s="46">
        <f>IF($D$37=0,0,ROUND(IF(IF($C$38="Jā",(I29-($D$37*2))*MIN(L29,F29*0.7),0)&lt;0,0,IF($C$38&gt;="Jā",(I29-($D$37*2))*MIN(L29,F29*0.7),0)),2))</f>
        <v>0</v>
      </c>
      <c r="N29" s="47">
        <f t="shared" si="7"/>
        <v>0</v>
      </c>
      <c r="O29" s="37"/>
      <c r="P29" s="86" t="s">
        <v>335</v>
      </c>
    </row>
    <row r="30" spans="1:17" ht="15" customHeight="1" x14ac:dyDescent="0.3">
      <c r="A30" s="37"/>
      <c r="B30" s="39" t="s">
        <v>9</v>
      </c>
      <c r="C30" s="84"/>
      <c r="D30" s="85"/>
      <c r="E30" s="85"/>
      <c r="F30" s="43">
        <f t="shared" si="4"/>
        <v>0</v>
      </c>
      <c r="G30" s="37"/>
      <c r="H30" s="39" t="s">
        <v>311</v>
      </c>
      <c r="I30" s="84"/>
      <c r="J30" s="85"/>
      <c r="K30" s="85"/>
      <c r="L30" s="45">
        <f t="shared" si="5"/>
        <v>0</v>
      </c>
      <c r="M30" s="46">
        <f>IF($D$37=0,0,ROUND(IF(IF($C$38="Jā",(I30-($D$37*2))*MIN(L30,F30*0.7),0)&lt;0,0,IF($C$38&gt;="Jā",(I30-($D$37*2))*MIN(L30,F30*0.7),0)),2))</f>
        <v>0</v>
      </c>
      <c r="N30" s="47">
        <f t="shared" si="7"/>
        <v>0</v>
      </c>
      <c r="O30" s="37"/>
      <c r="P30" s="86"/>
    </row>
    <row r="31" spans="1:17" ht="15" customHeight="1" x14ac:dyDescent="0.3">
      <c r="A31" s="37"/>
      <c r="B31" s="39" t="s">
        <v>10</v>
      </c>
      <c r="C31" s="84"/>
      <c r="D31" s="85"/>
      <c r="E31" s="85"/>
      <c r="F31" s="43">
        <f t="shared" si="4"/>
        <v>0</v>
      </c>
      <c r="G31" s="37"/>
      <c r="H31" s="39" t="s">
        <v>312</v>
      </c>
      <c r="I31" s="84"/>
      <c r="J31" s="85"/>
      <c r="K31" s="85"/>
      <c r="L31" s="45">
        <f t="shared" si="5"/>
        <v>0</v>
      </c>
      <c r="M31" s="46">
        <f t="shared" ref="M31" si="8">IF($D$37=0,0,ROUND(IF(IF($C$38="Jā",(I31-($D$37*2))*MIN(L31,F31*0.7),0)&lt;0,0,IF($C$38&gt;="Jā",(I31-($D$37*2))*MIN(L31,F31*0.7),0)),2))</f>
        <v>0</v>
      </c>
      <c r="N31" s="47">
        <f t="shared" si="7"/>
        <v>0</v>
      </c>
      <c r="O31" s="37"/>
      <c r="P31" s="86" t="s">
        <v>336</v>
      </c>
    </row>
    <row r="32" spans="1:17" ht="15" customHeight="1" thickBot="1" x14ac:dyDescent="0.3">
      <c r="A32" s="37"/>
      <c r="B32" s="40" t="s">
        <v>11</v>
      </c>
      <c r="C32" s="87"/>
      <c r="D32" s="88"/>
      <c r="E32" s="88"/>
      <c r="F32" s="44">
        <f t="shared" si="4"/>
        <v>0</v>
      </c>
      <c r="G32" s="37"/>
      <c r="H32" s="40" t="s">
        <v>313</v>
      </c>
      <c r="I32" s="87"/>
      <c r="J32" s="88"/>
      <c r="K32" s="88"/>
      <c r="L32" s="48">
        <f t="shared" si="5"/>
        <v>0</v>
      </c>
      <c r="M32" s="49">
        <f>IF($D$37=0,0,ROUND(IF(IF($C$38="Jā",(I32-($D$37*2))*MIN(L32,F32*0.7),0)&lt;0,0,IF($C$38&gt;="Jā",(I32-($D$37*2))*MIN(L32,F32*0.7),0)),2))</f>
        <v>0</v>
      </c>
      <c r="N32" s="50">
        <f t="shared" si="7"/>
        <v>0</v>
      </c>
      <c r="O32" s="37"/>
    </row>
    <row r="33" spans="1:17" x14ac:dyDescent="0.25">
      <c r="A33" s="37"/>
      <c r="B33" s="37"/>
      <c r="C33" s="37"/>
      <c r="D33" s="37"/>
      <c r="E33" s="37"/>
      <c r="F33" s="37"/>
      <c r="G33" s="37"/>
      <c r="H33" s="37"/>
      <c r="I33" s="37"/>
      <c r="J33" s="37"/>
      <c r="K33" s="37"/>
      <c r="L33" s="37"/>
      <c r="M33" s="37"/>
      <c r="N33" s="37"/>
      <c r="O33" s="37"/>
    </row>
    <row r="34" spans="1:17" ht="21.75" thickBot="1" x14ac:dyDescent="0.4">
      <c r="A34" s="37"/>
      <c r="B34" s="176" t="s">
        <v>306</v>
      </c>
      <c r="C34" s="176"/>
      <c r="D34" s="176"/>
      <c r="E34" s="176"/>
      <c r="F34" s="176"/>
      <c r="G34" s="37"/>
      <c r="H34" s="37"/>
      <c r="I34" s="37"/>
      <c r="J34" s="37"/>
      <c r="K34" s="37"/>
      <c r="L34" s="37"/>
      <c r="M34" s="37"/>
      <c r="N34" s="37"/>
      <c r="O34" s="37"/>
    </row>
    <row r="35" spans="1:17" ht="45" customHeight="1" x14ac:dyDescent="0.25">
      <c r="A35" s="37"/>
      <c r="B35" s="162" t="s">
        <v>16</v>
      </c>
      <c r="C35" s="163"/>
      <c r="D35" s="23" t="s">
        <v>15</v>
      </c>
      <c r="E35" s="24" t="s">
        <v>294</v>
      </c>
      <c r="F35" s="25">
        <f>ROUND(SUM($M$6:$M$16,$M$22:$M$32),2)</f>
        <v>0</v>
      </c>
      <c r="G35" s="37"/>
      <c r="H35" s="37"/>
      <c r="I35" s="37"/>
      <c r="J35" s="37"/>
      <c r="K35" s="37"/>
      <c r="L35" s="167" t="s">
        <v>329</v>
      </c>
      <c r="M35" s="168"/>
      <c r="N35" s="169"/>
      <c r="O35" s="37"/>
    </row>
    <row r="36" spans="1:17" ht="60" x14ac:dyDescent="0.25">
      <c r="A36" s="37"/>
      <c r="B36" s="26" t="s">
        <v>295</v>
      </c>
      <c r="C36" s="63">
        <f>SUM($F$5:$F$16)</f>
        <v>0</v>
      </c>
      <c r="D36" s="64">
        <f>IFERROR(ROUND(AVERAGE($C$5:$C$16),2),0)</f>
        <v>0</v>
      </c>
      <c r="E36" s="26" t="s">
        <v>297</v>
      </c>
      <c r="F36" s="27">
        <f>ROUND(SUM($N$6:$N$16,$N$22:$N$32),2)</f>
        <v>0</v>
      </c>
      <c r="G36" s="37"/>
      <c r="H36" s="37"/>
      <c r="I36" s="37"/>
      <c r="J36" s="37"/>
      <c r="K36" s="37"/>
      <c r="L36" s="170"/>
      <c r="M36" s="171"/>
      <c r="N36" s="172"/>
      <c r="O36" s="37"/>
      <c r="P36" s="89"/>
      <c r="Q36" s="92"/>
    </row>
    <row r="37" spans="1:17" ht="60.75" thickBot="1" x14ac:dyDescent="0.3">
      <c r="A37" s="37"/>
      <c r="B37" s="26" t="s">
        <v>296</v>
      </c>
      <c r="C37" s="63">
        <f>SUM($F$21:$F$32)</f>
        <v>0</v>
      </c>
      <c r="D37" s="64">
        <f>IFERROR(ROUND(AVERAGE($C$21:$C$32),2),0)</f>
        <v>0</v>
      </c>
      <c r="E37" s="60" t="s">
        <v>293</v>
      </c>
      <c r="F37" s="61">
        <v>2000000</v>
      </c>
      <c r="G37" s="37"/>
      <c r="H37" s="37"/>
      <c r="I37" s="37"/>
      <c r="J37" s="37"/>
      <c r="K37" s="37"/>
      <c r="L37" s="173"/>
      <c r="M37" s="174"/>
      <c r="N37" s="175"/>
      <c r="O37" s="37"/>
      <c r="P37" s="89"/>
      <c r="Q37" s="5"/>
    </row>
    <row r="38" spans="1:17" ht="45.75" thickBot="1" x14ac:dyDescent="0.3">
      <c r="A38" s="37"/>
      <c r="B38" s="28" t="s">
        <v>14</v>
      </c>
      <c r="C38" s="29" t="str">
        <f>IF(C36&gt;=500,"Jā",IF(C37&gt;=500,"Jā","Nē"))</f>
        <v>Nē</v>
      </c>
      <c r="D38" s="36"/>
      <c r="E38" s="62" t="s">
        <v>292</v>
      </c>
      <c r="F38" s="72">
        <f>ROUND(IF($C$38="Jā",MIN($F$36:$F$37),0),2)</f>
        <v>0</v>
      </c>
      <c r="G38" s="37"/>
      <c r="H38" s="37"/>
      <c r="I38" s="37"/>
      <c r="J38" s="37"/>
      <c r="K38" s="37"/>
      <c r="L38" s="37"/>
      <c r="M38" s="37"/>
      <c r="N38" s="37"/>
      <c r="O38" s="37"/>
      <c r="P38" s="89"/>
      <c r="Q38" s="92"/>
    </row>
    <row r="39" spans="1:17" ht="15" customHeight="1" x14ac:dyDescent="0.25">
      <c r="A39" s="37"/>
      <c r="B39" s="37"/>
      <c r="C39" s="37"/>
      <c r="D39" s="37"/>
      <c r="E39" s="37"/>
      <c r="F39" s="37"/>
      <c r="G39" s="37"/>
      <c r="H39" s="37"/>
      <c r="I39" s="37"/>
      <c r="J39" s="37"/>
      <c r="K39" s="37"/>
      <c r="L39" s="37"/>
      <c r="M39" s="37"/>
      <c r="N39" s="37"/>
      <c r="O39" s="37"/>
      <c r="P39" s="89"/>
      <c r="Q39" s="92"/>
    </row>
    <row r="40" spans="1:17" ht="15" customHeight="1" x14ac:dyDescent="0.25">
      <c r="A40" s="37"/>
      <c r="B40" s="37"/>
      <c r="C40" s="37"/>
      <c r="D40" s="37"/>
      <c r="E40" s="37"/>
      <c r="F40" s="37"/>
      <c r="G40" s="37"/>
      <c r="H40" s="37"/>
      <c r="I40" s="37"/>
      <c r="J40" s="37"/>
      <c r="K40" s="37"/>
      <c r="L40" s="37"/>
      <c r="M40" s="37"/>
      <c r="N40" s="37"/>
      <c r="O40" s="37"/>
      <c r="P40" s="89"/>
      <c r="Q40" s="92"/>
    </row>
    <row r="41" spans="1:17" ht="15" customHeight="1" x14ac:dyDescent="0.25">
      <c r="D41" s="30"/>
      <c r="I41" s="93"/>
      <c r="J41" s="93"/>
      <c r="K41" s="93"/>
      <c r="L41" s="93"/>
      <c r="M41" s="93"/>
      <c r="N41" s="93"/>
      <c r="P41" s="89"/>
      <c r="Q41" s="92"/>
    </row>
    <row r="42" spans="1:17" x14ac:dyDescent="0.25">
      <c r="D42" s="30"/>
      <c r="P42" s="89"/>
    </row>
    <row r="43" spans="1:17" x14ac:dyDescent="0.25">
      <c r="D43" s="30"/>
      <c r="P43" s="89"/>
    </row>
    <row r="44" spans="1:17" ht="18.75" x14ac:dyDescent="0.25">
      <c r="D44" s="31"/>
      <c r="P44" s="89"/>
    </row>
    <row r="45" spans="1:17" x14ac:dyDescent="0.25">
      <c r="P45" s="89"/>
    </row>
    <row r="46" spans="1:17" x14ac:dyDescent="0.25">
      <c r="P46" s="89"/>
    </row>
    <row r="47" spans="1:17" ht="51" customHeight="1" x14ac:dyDescent="0.25"/>
  </sheetData>
  <sheetProtection algorithmName="SHA-512" hashValue="lgkI908aCbgDDAz5vkBxuAF+PJH3IoERSR6gRktNFJMZLgUB/IdWHtMLn8FIw47lkwE+2bDB+XH+0DmNt/EfIg==" saltValue="MecCzpVrRbkDnfRt/mzKgQ==" spinCount="100000" sheet="1" objects="1" scenarios="1"/>
  <mergeCells count="11">
    <mergeCell ref="A1:O1"/>
    <mergeCell ref="B17:N17"/>
    <mergeCell ref="B35:C35"/>
    <mergeCell ref="B18:N18"/>
    <mergeCell ref="B2:N2"/>
    <mergeCell ref="B19:F19"/>
    <mergeCell ref="B3:F3"/>
    <mergeCell ref="H19:N19"/>
    <mergeCell ref="H3:N3"/>
    <mergeCell ref="L35:N37"/>
    <mergeCell ref="B34:F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EC10-D095-49FA-B7B5-73E4E8D240BC}">
  <dimension ref="A1:F226"/>
  <sheetViews>
    <sheetView zoomScale="90" zoomScaleNormal="90" workbookViewId="0">
      <selection activeCell="F20" sqref="A1:XFD1048576"/>
    </sheetView>
  </sheetViews>
  <sheetFormatPr defaultRowHeight="15" x14ac:dyDescent="0.25"/>
  <cols>
    <col min="1" max="1" width="16.85546875" customWidth="1"/>
    <col min="2" max="2" width="81.42578125" customWidth="1"/>
    <col min="4" max="4" width="16.28515625" customWidth="1"/>
    <col min="6" max="6" width="101.42578125" customWidth="1"/>
  </cols>
  <sheetData>
    <row r="1" spans="1:6" x14ac:dyDescent="0.25">
      <c r="A1" s="177" t="s">
        <v>17</v>
      </c>
      <c r="B1" s="178"/>
    </row>
    <row r="2" spans="1:6" x14ac:dyDescent="0.25">
      <c r="A2" s="1" t="s">
        <v>18</v>
      </c>
      <c r="B2" s="2" t="s">
        <v>19</v>
      </c>
      <c r="D2" s="73"/>
      <c r="E2" s="73"/>
      <c r="F2" s="73"/>
    </row>
    <row r="3" spans="1:6" x14ac:dyDescent="0.25">
      <c r="A3" s="1">
        <v>1011</v>
      </c>
      <c r="B3" s="2" t="s">
        <v>20</v>
      </c>
      <c r="D3" s="73"/>
      <c r="E3" s="73"/>
      <c r="F3" s="73"/>
    </row>
    <row r="4" spans="1:6" ht="15" customHeight="1" x14ac:dyDescent="0.25">
      <c r="A4" s="1">
        <v>1012</v>
      </c>
      <c r="B4" s="2" t="s">
        <v>21</v>
      </c>
      <c r="D4" s="73"/>
      <c r="E4" s="73"/>
      <c r="F4" s="73"/>
    </row>
    <row r="5" spans="1:6" ht="15" customHeight="1" x14ac:dyDescent="0.25">
      <c r="A5" s="1">
        <v>1013</v>
      </c>
      <c r="B5" s="2" t="s">
        <v>22</v>
      </c>
      <c r="D5" s="73"/>
      <c r="E5" s="73"/>
      <c r="F5" s="73"/>
    </row>
    <row r="6" spans="1:6" ht="15" customHeight="1" x14ac:dyDescent="0.25">
      <c r="A6" s="1">
        <v>1020</v>
      </c>
      <c r="B6" s="2" t="s">
        <v>23</v>
      </c>
      <c r="D6" s="179" t="s">
        <v>345</v>
      </c>
      <c r="E6" s="179"/>
      <c r="F6" s="179"/>
    </row>
    <row r="7" spans="1:6" ht="15" customHeight="1" x14ac:dyDescent="0.25">
      <c r="A7" s="1">
        <v>1031</v>
      </c>
      <c r="B7" s="2" t="s">
        <v>24</v>
      </c>
      <c r="D7" s="179"/>
      <c r="E7" s="179"/>
      <c r="F7" s="179"/>
    </row>
    <row r="8" spans="1:6" ht="15" customHeight="1" x14ac:dyDescent="0.25">
      <c r="A8" s="1">
        <v>1032</v>
      </c>
      <c r="B8" s="2" t="s">
        <v>25</v>
      </c>
      <c r="D8" s="179"/>
      <c r="E8" s="179"/>
      <c r="F8" s="179"/>
    </row>
    <row r="9" spans="1:6" x14ac:dyDescent="0.25">
      <c r="A9" s="1">
        <v>1039</v>
      </c>
      <c r="B9" s="2" t="s">
        <v>26</v>
      </c>
      <c r="D9" s="179"/>
      <c r="E9" s="179"/>
      <c r="F9" s="179"/>
    </row>
    <row r="10" spans="1:6" x14ac:dyDescent="0.25">
      <c r="A10" s="1">
        <v>1041</v>
      </c>
      <c r="B10" s="2" t="s">
        <v>27</v>
      </c>
      <c r="D10" s="179"/>
      <c r="E10" s="179"/>
      <c r="F10" s="179"/>
    </row>
    <row r="11" spans="1:6" x14ac:dyDescent="0.25">
      <c r="A11" s="1">
        <v>1042</v>
      </c>
      <c r="B11" s="2" t="s">
        <v>28</v>
      </c>
      <c r="D11" s="73"/>
      <c r="E11" s="73"/>
      <c r="F11" s="73"/>
    </row>
    <row r="12" spans="1:6" x14ac:dyDescent="0.25">
      <c r="A12" s="1">
        <v>1051</v>
      </c>
      <c r="B12" s="2" t="s">
        <v>29</v>
      </c>
      <c r="D12" s="73"/>
      <c r="E12" s="73"/>
      <c r="F12" s="73"/>
    </row>
    <row r="13" spans="1:6" x14ac:dyDescent="0.25">
      <c r="A13" s="1">
        <v>1052</v>
      </c>
      <c r="B13" s="2" t="s">
        <v>30</v>
      </c>
      <c r="D13" s="73"/>
      <c r="E13" s="73"/>
      <c r="F13" s="73"/>
    </row>
    <row r="14" spans="1:6" x14ac:dyDescent="0.25">
      <c r="A14" s="1">
        <v>1061</v>
      </c>
      <c r="B14" s="2" t="s">
        <v>31</v>
      </c>
      <c r="D14" s="73"/>
      <c r="E14" s="73"/>
      <c r="F14" s="73"/>
    </row>
    <row r="15" spans="1:6" x14ac:dyDescent="0.25">
      <c r="A15" s="1">
        <v>1062</v>
      </c>
      <c r="B15" s="2" t="s">
        <v>32</v>
      </c>
      <c r="D15" s="73"/>
      <c r="E15" s="73"/>
      <c r="F15" s="73"/>
    </row>
    <row r="16" spans="1:6" x14ac:dyDescent="0.25">
      <c r="A16" s="1">
        <v>1071</v>
      </c>
      <c r="B16" s="2" t="s">
        <v>33</v>
      </c>
      <c r="D16" s="73"/>
      <c r="E16" s="73"/>
      <c r="F16" s="73"/>
    </row>
    <row r="17" spans="1:6" x14ac:dyDescent="0.25">
      <c r="A17" s="1">
        <v>1072</v>
      </c>
      <c r="B17" s="2" t="s">
        <v>34</v>
      </c>
      <c r="D17" s="73"/>
      <c r="E17" s="73"/>
      <c r="F17" s="73"/>
    </row>
    <row r="18" spans="1:6" x14ac:dyDescent="0.25">
      <c r="A18" s="1">
        <v>1073</v>
      </c>
      <c r="B18" s="2" t="s">
        <v>35</v>
      </c>
      <c r="D18" s="73"/>
      <c r="E18" s="73"/>
      <c r="F18" s="73"/>
    </row>
    <row r="19" spans="1:6" x14ac:dyDescent="0.25">
      <c r="A19" s="1">
        <v>1081</v>
      </c>
      <c r="B19" s="2" t="s">
        <v>36</v>
      </c>
      <c r="D19" s="73"/>
      <c r="E19" s="73"/>
      <c r="F19" s="73"/>
    </row>
    <row r="20" spans="1:6" x14ac:dyDescent="0.25">
      <c r="A20" s="1">
        <v>1082</v>
      </c>
      <c r="B20" s="2" t="s">
        <v>37</v>
      </c>
      <c r="D20" s="73"/>
      <c r="E20" s="73"/>
      <c r="F20" s="73"/>
    </row>
    <row r="21" spans="1:6" x14ac:dyDescent="0.25">
      <c r="A21" s="1">
        <v>1083</v>
      </c>
      <c r="B21" s="2" t="s">
        <v>38</v>
      </c>
      <c r="D21" s="73"/>
      <c r="E21" s="73"/>
      <c r="F21" s="73"/>
    </row>
    <row r="22" spans="1:6" x14ac:dyDescent="0.25">
      <c r="A22" s="1">
        <v>1084</v>
      </c>
      <c r="B22" s="2" t="s">
        <v>39</v>
      </c>
      <c r="D22" s="73"/>
      <c r="E22" s="73"/>
      <c r="F22" s="73"/>
    </row>
    <row r="23" spans="1:6" x14ac:dyDescent="0.25">
      <c r="A23" s="1">
        <v>1085</v>
      </c>
      <c r="B23" s="2" t="s">
        <v>40</v>
      </c>
      <c r="D23" s="73"/>
      <c r="E23" s="73"/>
      <c r="F23" s="73"/>
    </row>
    <row r="24" spans="1:6" ht="17.25" customHeight="1" x14ac:dyDescent="0.25">
      <c r="A24" s="1">
        <v>1086</v>
      </c>
      <c r="B24" s="2" t="s">
        <v>41</v>
      </c>
      <c r="C24" s="33"/>
      <c r="D24" s="33"/>
      <c r="F24" s="32"/>
    </row>
    <row r="25" spans="1:6" x14ac:dyDescent="0.25">
      <c r="A25" s="1">
        <v>1089</v>
      </c>
      <c r="B25" s="2" t="s">
        <v>42</v>
      </c>
    </row>
    <row r="26" spans="1:6" x14ac:dyDescent="0.25">
      <c r="A26" s="1">
        <v>1091</v>
      </c>
      <c r="B26" s="2" t="s">
        <v>43</v>
      </c>
    </row>
    <row r="27" spans="1:6" x14ac:dyDescent="0.25">
      <c r="A27" s="1">
        <v>1092</v>
      </c>
      <c r="B27" s="2" t="s">
        <v>44</v>
      </c>
    </row>
    <row r="28" spans="1:6" x14ac:dyDescent="0.25">
      <c r="A28" s="1">
        <v>1106</v>
      </c>
      <c r="B28" s="2" t="s">
        <v>45</v>
      </c>
    </row>
    <row r="29" spans="1:6" x14ac:dyDescent="0.25">
      <c r="A29" s="1">
        <v>1107</v>
      </c>
      <c r="B29" s="2" t="s">
        <v>46</v>
      </c>
    </row>
    <row r="30" spans="1:6" x14ac:dyDescent="0.25">
      <c r="A30" s="1">
        <v>1310</v>
      </c>
      <c r="B30" s="2" t="s">
        <v>47</v>
      </c>
    </row>
    <row r="31" spans="1:6" x14ac:dyDescent="0.25">
      <c r="A31" s="1">
        <v>1320</v>
      </c>
      <c r="B31" s="2" t="s">
        <v>48</v>
      </c>
    </row>
    <row r="32" spans="1:6" x14ac:dyDescent="0.25">
      <c r="A32" s="1">
        <v>1330</v>
      </c>
      <c r="B32" s="2" t="s">
        <v>49</v>
      </c>
    </row>
    <row r="33" spans="1:2" x14ac:dyDescent="0.25">
      <c r="A33" s="1">
        <v>1391</v>
      </c>
      <c r="B33" s="2" t="s">
        <v>50</v>
      </c>
    </row>
    <row r="34" spans="1:2" x14ac:dyDescent="0.25">
      <c r="A34" s="1">
        <v>1392</v>
      </c>
      <c r="B34" s="2" t="s">
        <v>51</v>
      </c>
    </row>
    <row r="35" spans="1:2" x14ac:dyDescent="0.25">
      <c r="A35" s="1">
        <v>1393</v>
      </c>
      <c r="B35" s="2" t="s">
        <v>52</v>
      </c>
    </row>
    <row r="36" spans="1:2" x14ac:dyDescent="0.25">
      <c r="A36" s="1">
        <v>1394</v>
      </c>
      <c r="B36" s="2" t="s">
        <v>53</v>
      </c>
    </row>
    <row r="37" spans="1:2" x14ac:dyDescent="0.25">
      <c r="A37" s="1">
        <v>1395</v>
      </c>
      <c r="B37" s="2" t="s">
        <v>54</v>
      </c>
    </row>
    <row r="38" spans="1:2" x14ac:dyDescent="0.25">
      <c r="A38" s="1">
        <v>1396</v>
      </c>
      <c r="B38" s="2" t="s">
        <v>55</v>
      </c>
    </row>
    <row r="39" spans="1:2" x14ac:dyDescent="0.25">
      <c r="A39" s="1">
        <v>1399</v>
      </c>
      <c r="B39" s="2" t="s">
        <v>56</v>
      </c>
    </row>
    <row r="40" spans="1:2" x14ac:dyDescent="0.25">
      <c r="A40" s="1">
        <v>1411</v>
      </c>
      <c r="B40" s="2" t="s">
        <v>57</v>
      </c>
    </row>
    <row r="41" spans="1:2" x14ac:dyDescent="0.25">
      <c r="A41" s="1">
        <v>1412</v>
      </c>
      <c r="B41" s="2" t="s">
        <v>58</v>
      </c>
    </row>
    <row r="42" spans="1:2" x14ac:dyDescent="0.25">
      <c r="A42" s="1">
        <v>1413</v>
      </c>
      <c r="B42" s="2" t="s">
        <v>59</v>
      </c>
    </row>
    <row r="43" spans="1:2" x14ac:dyDescent="0.25">
      <c r="A43" s="1">
        <v>1414</v>
      </c>
      <c r="B43" s="2" t="s">
        <v>60</v>
      </c>
    </row>
    <row r="44" spans="1:2" x14ac:dyDescent="0.25">
      <c r="A44" s="1">
        <v>1419</v>
      </c>
      <c r="B44" s="2" t="s">
        <v>61</v>
      </c>
    </row>
    <row r="45" spans="1:2" x14ac:dyDescent="0.25">
      <c r="A45" s="1">
        <v>1420</v>
      </c>
      <c r="B45" s="2" t="s">
        <v>62</v>
      </c>
    </row>
    <row r="46" spans="1:2" x14ac:dyDescent="0.25">
      <c r="A46" s="1">
        <v>1431</v>
      </c>
      <c r="B46" s="2" t="s">
        <v>63</v>
      </c>
    </row>
    <row r="47" spans="1:2" x14ac:dyDescent="0.25">
      <c r="A47" s="1">
        <v>1439</v>
      </c>
      <c r="B47" s="2" t="s">
        <v>64</v>
      </c>
    </row>
    <row r="48" spans="1:2" x14ac:dyDescent="0.25">
      <c r="A48" s="1">
        <v>1511</v>
      </c>
      <c r="B48" s="2" t="s">
        <v>65</v>
      </c>
    </row>
    <row r="49" spans="1:2" x14ac:dyDescent="0.25">
      <c r="A49" s="1">
        <v>1512</v>
      </c>
      <c r="B49" s="2" t="s">
        <v>66</v>
      </c>
    </row>
    <row r="50" spans="1:2" x14ac:dyDescent="0.25">
      <c r="A50" s="1">
        <v>1520</v>
      </c>
      <c r="B50" s="2" t="s">
        <v>67</v>
      </c>
    </row>
    <row r="51" spans="1:2" x14ac:dyDescent="0.25">
      <c r="A51" s="1">
        <v>1610</v>
      </c>
      <c r="B51" s="2" t="s">
        <v>68</v>
      </c>
    </row>
    <row r="52" spans="1:2" x14ac:dyDescent="0.25">
      <c r="A52" s="1">
        <v>1621</v>
      </c>
      <c r="B52" s="2" t="s">
        <v>69</v>
      </c>
    </row>
    <row r="53" spans="1:2" x14ac:dyDescent="0.25">
      <c r="A53" s="1">
        <v>1622</v>
      </c>
      <c r="B53" s="2" t="s">
        <v>70</v>
      </c>
    </row>
    <row r="54" spans="1:2" x14ac:dyDescent="0.25">
      <c r="A54" s="1">
        <v>1623</v>
      </c>
      <c r="B54" s="2" t="s">
        <v>71</v>
      </c>
    </row>
    <row r="55" spans="1:2" x14ac:dyDescent="0.25">
      <c r="A55" s="1">
        <v>1624</v>
      </c>
      <c r="B55" s="2" t="s">
        <v>72</v>
      </c>
    </row>
    <row r="56" spans="1:2" x14ac:dyDescent="0.25">
      <c r="A56" s="1">
        <v>1629</v>
      </c>
      <c r="B56" s="2" t="s">
        <v>73</v>
      </c>
    </row>
    <row r="57" spans="1:2" x14ac:dyDescent="0.25">
      <c r="A57" s="1">
        <v>1711</v>
      </c>
      <c r="B57" s="2" t="s">
        <v>74</v>
      </c>
    </row>
    <row r="58" spans="1:2" x14ac:dyDescent="0.25">
      <c r="A58" s="1">
        <v>1712</v>
      </c>
      <c r="B58" s="2" t="s">
        <v>75</v>
      </c>
    </row>
    <row r="59" spans="1:2" x14ac:dyDescent="0.25">
      <c r="A59" s="1">
        <v>1721</v>
      </c>
      <c r="B59" s="2" t="s">
        <v>76</v>
      </c>
    </row>
    <row r="60" spans="1:2" x14ac:dyDescent="0.25">
      <c r="A60" s="1">
        <v>1722</v>
      </c>
      <c r="B60" s="2" t="s">
        <v>77</v>
      </c>
    </row>
    <row r="61" spans="1:2" x14ac:dyDescent="0.25">
      <c r="A61" s="1">
        <v>1723</v>
      </c>
      <c r="B61" s="2" t="s">
        <v>78</v>
      </c>
    </row>
    <row r="62" spans="1:2" x14ac:dyDescent="0.25">
      <c r="A62" s="1">
        <v>1724</v>
      </c>
      <c r="B62" s="2" t="s">
        <v>79</v>
      </c>
    </row>
    <row r="63" spans="1:2" x14ac:dyDescent="0.25">
      <c r="A63" s="1">
        <v>1729</v>
      </c>
      <c r="B63" s="2" t="s">
        <v>80</v>
      </c>
    </row>
    <row r="64" spans="1:2" x14ac:dyDescent="0.25">
      <c r="A64" s="1">
        <v>1811</v>
      </c>
      <c r="B64" s="2" t="s">
        <v>81</v>
      </c>
    </row>
    <row r="65" spans="1:2" x14ac:dyDescent="0.25">
      <c r="A65" s="1">
        <v>1812</v>
      </c>
      <c r="B65" s="2" t="s">
        <v>82</v>
      </c>
    </row>
    <row r="66" spans="1:2" x14ac:dyDescent="0.25">
      <c r="A66" s="1">
        <v>1813</v>
      </c>
      <c r="B66" s="2" t="s">
        <v>83</v>
      </c>
    </row>
    <row r="67" spans="1:2" x14ac:dyDescent="0.25">
      <c r="A67" s="1">
        <v>1814</v>
      </c>
      <c r="B67" s="2" t="s">
        <v>84</v>
      </c>
    </row>
    <row r="68" spans="1:2" x14ac:dyDescent="0.25">
      <c r="A68" s="1">
        <v>1820</v>
      </c>
      <c r="B68" s="2" t="s">
        <v>85</v>
      </c>
    </row>
    <row r="69" spans="1:2" x14ac:dyDescent="0.25">
      <c r="A69" s="1">
        <v>1910</v>
      </c>
      <c r="B69" s="2" t="s">
        <v>86</v>
      </c>
    </row>
    <row r="70" spans="1:2" x14ac:dyDescent="0.25">
      <c r="A70" s="1">
        <v>1920</v>
      </c>
      <c r="B70" s="2" t="s">
        <v>87</v>
      </c>
    </row>
    <row r="71" spans="1:2" x14ac:dyDescent="0.25">
      <c r="A71" s="1">
        <v>2011</v>
      </c>
      <c r="B71" s="2" t="s">
        <v>88</v>
      </c>
    </row>
    <row r="72" spans="1:2" x14ac:dyDescent="0.25">
      <c r="A72" s="1">
        <v>2012</v>
      </c>
      <c r="B72" s="2" t="s">
        <v>89</v>
      </c>
    </row>
    <row r="73" spans="1:2" x14ac:dyDescent="0.25">
      <c r="A73" s="1">
        <v>2013</v>
      </c>
      <c r="B73" s="2" t="s">
        <v>90</v>
      </c>
    </row>
    <row r="74" spans="1:2" x14ac:dyDescent="0.25">
      <c r="A74" s="1">
        <v>2014</v>
      </c>
      <c r="B74" s="2" t="s">
        <v>91</v>
      </c>
    </row>
    <row r="75" spans="1:2" x14ac:dyDescent="0.25">
      <c r="A75" s="1">
        <v>2015</v>
      </c>
      <c r="B75" s="2" t="s">
        <v>92</v>
      </c>
    </row>
    <row r="76" spans="1:2" x14ac:dyDescent="0.25">
      <c r="A76" s="1">
        <v>2016</v>
      </c>
      <c r="B76" s="2" t="s">
        <v>93</v>
      </c>
    </row>
    <row r="77" spans="1:2" x14ac:dyDescent="0.25">
      <c r="A77" s="1">
        <v>2017</v>
      </c>
      <c r="B77" s="2" t="s">
        <v>94</v>
      </c>
    </row>
    <row r="78" spans="1:2" x14ac:dyDescent="0.25">
      <c r="A78" s="1">
        <v>2020</v>
      </c>
      <c r="B78" s="2" t="s">
        <v>95</v>
      </c>
    </row>
    <row r="79" spans="1:2" x14ac:dyDescent="0.25">
      <c r="A79" s="1">
        <v>2030</v>
      </c>
      <c r="B79" s="2" t="s">
        <v>96</v>
      </c>
    </row>
    <row r="80" spans="1:2" x14ac:dyDescent="0.25">
      <c r="A80" s="1">
        <v>2041</v>
      </c>
      <c r="B80" s="2" t="s">
        <v>97</v>
      </c>
    </row>
    <row r="81" spans="1:2" x14ac:dyDescent="0.25">
      <c r="A81" s="1">
        <v>2042</v>
      </c>
      <c r="B81" s="2" t="s">
        <v>98</v>
      </c>
    </row>
    <row r="82" spans="1:2" x14ac:dyDescent="0.25">
      <c r="A82" s="1">
        <v>2051</v>
      </c>
      <c r="B82" s="2" t="s">
        <v>99</v>
      </c>
    </row>
    <row r="83" spans="1:2" x14ac:dyDescent="0.25">
      <c r="A83" s="1">
        <v>2052</v>
      </c>
      <c r="B83" s="2" t="s">
        <v>100</v>
      </c>
    </row>
    <row r="84" spans="1:2" x14ac:dyDescent="0.25">
      <c r="A84" s="1">
        <v>2053</v>
      </c>
      <c r="B84" s="2" t="s">
        <v>101</v>
      </c>
    </row>
    <row r="85" spans="1:2" x14ac:dyDescent="0.25">
      <c r="A85" s="1">
        <v>2059</v>
      </c>
      <c r="B85" s="2" t="s">
        <v>102</v>
      </c>
    </row>
    <row r="86" spans="1:2" x14ac:dyDescent="0.25">
      <c r="A86" s="1">
        <v>2060</v>
      </c>
      <c r="B86" s="2" t="s">
        <v>103</v>
      </c>
    </row>
    <row r="87" spans="1:2" x14ac:dyDescent="0.25">
      <c r="A87" s="1">
        <v>2110</v>
      </c>
      <c r="B87" s="2" t="s">
        <v>104</v>
      </c>
    </row>
    <row r="88" spans="1:2" x14ac:dyDescent="0.25">
      <c r="A88" s="1">
        <v>2120</v>
      </c>
      <c r="B88" s="2" t="s">
        <v>105</v>
      </c>
    </row>
    <row r="89" spans="1:2" x14ac:dyDescent="0.25">
      <c r="A89" s="1">
        <v>2211</v>
      </c>
      <c r="B89" s="2" t="s">
        <v>106</v>
      </c>
    </row>
    <row r="90" spans="1:2" x14ac:dyDescent="0.25">
      <c r="A90" s="1">
        <v>2219</v>
      </c>
      <c r="B90" s="2" t="s">
        <v>107</v>
      </c>
    </row>
    <row r="91" spans="1:2" x14ac:dyDescent="0.25">
      <c r="A91" s="1">
        <v>2221</v>
      </c>
      <c r="B91" s="2" t="s">
        <v>108</v>
      </c>
    </row>
    <row r="92" spans="1:2" x14ac:dyDescent="0.25">
      <c r="A92" s="1">
        <v>2222</v>
      </c>
      <c r="B92" s="2" t="s">
        <v>109</v>
      </c>
    </row>
    <row r="93" spans="1:2" x14ac:dyDescent="0.25">
      <c r="A93" s="1">
        <v>2223</v>
      </c>
      <c r="B93" s="2" t="s">
        <v>110</v>
      </c>
    </row>
    <row r="94" spans="1:2" x14ac:dyDescent="0.25">
      <c r="A94" s="1">
        <v>2229</v>
      </c>
      <c r="B94" s="2" t="s">
        <v>111</v>
      </c>
    </row>
    <row r="95" spans="1:2" x14ac:dyDescent="0.25">
      <c r="A95" s="1">
        <v>2311</v>
      </c>
      <c r="B95" s="2" t="s">
        <v>112</v>
      </c>
    </row>
    <row r="96" spans="1:2" x14ac:dyDescent="0.25">
      <c r="A96" s="1">
        <v>2312</v>
      </c>
      <c r="B96" s="2" t="s">
        <v>113</v>
      </c>
    </row>
    <row r="97" spans="1:2" x14ac:dyDescent="0.25">
      <c r="A97" s="1">
        <v>2313</v>
      </c>
      <c r="B97" s="2" t="s">
        <v>114</v>
      </c>
    </row>
    <row r="98" spans="1:2" x14ac:dyDescent="0.25">
      <c r="A98" s="1">
        <v>2314</v>
      </c>
      <c r="B98" s="2" t="s">
        <v>115</v>
      </c>
    </row>
    <row r="99" spans="1:2" x14ac:dyDescent="0.25">
      <c r="A99" s="1">
        <v>2319</v>
      </c>
      <c r="B99" s="2" t="s">
        <v>116</v>
      </c>
    </row>
    <row r="100" spans="1:2" x14ac:dyDescent="0.25">
      <c r="A100" s="1">
        <v>2320</v>
      </c>
      <c r="B100" s="2" t="s">
        <v>117</v>
      </c>
    </row>
    <row r="101" spans="1:2" x14ac:dyDescent="0.25">
      <c r="A101" s="1">
        <v>2331</v>
      </c>
      <c r="B101" s="2" t="s">
        <v>118</v>
      </c>
    </row>
    <row r="102" spans="1:2" x14ac:dyDescent="0.25">
      <c r="A102" s="1">
        <v>2332</v>
      </c>
      <c r="B102" s="2" t="s">
        <v>119</v>
      </c>
    </row>
    <row r="103" spans="1:2" x14ac:dyDescent="0.25">
      <c r="A103" s="1">
        <v>2341</v>
      </c>
      <c r="B103" s="2" t="s">
        <v>120</v>
      </c>
    </row>
    <row r="104" spans="1:2" x14ac:dyDescent="0.25">
      <c r="A104" s="1">
        <v>2342</v>
      </c>
      <c r="B104" s="2" t="s">
        <v>121</v>
      </c>
    </row>
    <row r="105" spans="1:2" x14ac:dyDescent="0.25">
      <c r="A105" s="1">
        <v>2343</v>
      </c>
      <c r="B105" s="2" t="s">
        <v>122</v>
      </c>
    </row>
    <row r="106" spans="1:2" x14ac:dyDescent="0.25">
      <c r="A106" s="1">
        <v>2344</v>
      </c>
      <c r="B106" s="2" t="s">
        <v>123</v>
      </c>
    </row>
    <row r="107" spans="1:2" x14ac:dyDescent="0.25">
      <c r="A107" s="1">
        <v>2349</v>
      </c>
      <c r="B107" s="2" t="s">
        <v>124</v>
      </c>
    </row>
    <row r="108" spans="1:2" x14ac:dyDescent="0.25">
      <c r="A108" s="1">
        <v>2351</v>
      </c>
      <c r="B108" s="2" t="s">
        <v>125</v>
      </c>
    </row>
    <row r="109" spans="1:2" x14ac:dyDescent="0.25">
      <c r="A109" s="1">
        <v>2352</v>
      </c>
      <c r="B109" s="2" t="s">
        <v>126</v>
      </c>
    </row>
    <row r="110" spans="1:2" x14ac:dyDescent="0.25">
      <c r="A110" s="1">
        <v>2361</v>
      </c>
      <c r="B110" s="2" t="s">
        <v>127</v>
      </c>
    </row>
    <row r="111" spans="1:2" x14ac:dyDescent="0.25">
      <c r="A111" s="1">
        <v>2362</v>
      </c>
      <c r="B111" s="2" t="s">
        <v>128</v>
      </c>
    </row>
    <row r="112" spans="1:2" x14ac:dyDescent="0.25">
      <c r="A112" s="1">
        <v>2363</v>
      </c>
      <c r="B112" s="2" t="s">
        <v>129</v>
      </c>
    </row>
    <row r="113" spans="1:2" x14ac:dyDescent="0.25">
      <c r="A113" s="1">
        <v>2364</v>
      </c>
      <c r="B113" s="2" t="s">
        <v>130</v>
      </c>
    </row>
    <row r="114" spans="1:2" x14ac:dyDescent="0.25">
      <c r="A114" s="1">
        <v>2365</v>
      </c>
      <c r="B114" s="2" t="s">
        <v>131</v>
      </c>
    </row>
    <row r="115" spans="1:2" x14ac:dyDescent="0.25">
      <c r="A115" s="1">
        <v>2369</v>
      </c>
      <c r="B115" s="2" t="s">
        <v>132</v>
      </c>
    </row>
    <row r="116" spans="1:2" x14ac:dyDescent="0.25">
      <c r="A116" s="1">
        <v>2370</v>
      </c>
      <c r="B116" s="2" t="s">
        <v>133</v>
      </c>
    </row>
    <row r="117" spans="1:2" x14ac:dyDescent="0.25">
      <c r="A117" s="1">
        <v>2391</v>
      </c>
      <c r="B117" s="2" t="s">
        <v>134</v>
      </c>
    </row>
    <row r="118" spans="1:2" x14ac:dyDescent="0.25">
      <c r="A118" s="1">
        <v>2399</v>
      </c>
      <c r="B118" s="2" t="s">
        <v>135</v>
      </c>
    </row>
    <row r="119" spans="1:2" x14ac:dyDescent="0.25">
      <c r="A119" s="1">
        <v>2410</v>
      </c>
      <c r="B119" s="2" t="s">
        <v>136</v>
      </c>
    </row>
    <row r="120" spans="1:2" x14ac:dyDescent="0.25">
      <c r="A120" s="1">
        <v>2420</v>
      </c>
      <c r="B120" s="2" t="s">
        <v>137</v>
      </c>
    </row>
    <row r="121" spans="1:2" x14ac:dyDescent="0.25">
      <c r="A121" s="1">
        <v>2431</v>
      </c>
      <c r="B121" s="2" t="s">
        <v>138</v>
      </c>
    </row>
    <row r="122" spans="1:2" x14ac:dyDescent="0.25">
      <c r="A122" s="1">
        <v>2432</v>
      </c>
      <c r="B122" s="2" t="s">
        <v>139</v>
      </c>
    </row>
    <row r="123" spans="1:2" x14ac:dyDescent="0.25">
      <c r="A123" s="1">
        <v>2433</v>
      </c>
      <c r="B123" s="2" t="s">
        <v>140</v>
      </c>
    </row>
    <row r="124" spans="1:2" x14ac:dyDescent="0.25">
      <c r="A124" s="1">
        <v>2434</v>
      </c>
      <c r="B124" s="2" t="s">
        <v>141</v>
      </c>
    </row>
    <row r="125" spans="1:2" x14ac:dyDescent="0.25">
      <c r="A125" s="1">
        <v>2441</v>
      </c>
      <c r="B125" s="2" t="s">
        <v>142</v>
      </c>
    </row>
    <row r="126" spans="1:2" x14ac:dyDescent="0.25">
      <c r="A126" s="1">
        <v>2442</v>
      </c>
      <c r="B126" s="2" t="s">
        <v>143</v>
      </c>
    </row>
    <row r="127" spans="1:2" x14ac:dyDescent="0.25">
      <c r="A127" s="1">
        <v>2443</v>
      </c>
      <c r="B127" s="2" t="s">
        <v>144</v>
      </c>
    </row>
    <row r="128" spans="1:2" x14ac:dyDescent="0.25">
      <c r="A128" s="1">
        <v>2444</v>
      </c>
      <c r="B128" s="2" t="s">
        <v>145</v>
      </c>
    </row>
    <row r="129" spans="1:2" x14ac:dyDescent="0.25">
      <c r="A129" s="1">
        <v>2445</v>
      </c>
      <c r="B129" s="2" t="s">
        <v>146</v>
      </c>
    </row>
    <row r="130" spans="1:2" x14ac:dyDescent="0.25">
      <c r="A130" s="1">
        <v>2446</v>
      </c>
      <c r="B130" s="2" t="s">
        <v>147</v>
      </c>
    </row>
    <row r="131" spans="1:2" x14ac:dyDescent="0.25">
      <c r="A131" s="1">
        <v>2451</v>
      </c>
      <c r="B131" s="2" t="s">
        <v>148</v>
      </c>
    </row>
    <row r="132" spans="1:2" x14ac:dyDescent="0.25">
      <c r="A132" s="1">
        <v>2452</v>
      </c>
      <c r="B132" s="2" t="s">
        <v>148</v>
      </c>
    </row>
    <row r="133" spans="1:2" x14ac:dyDescent="0.25">
      <c r="A133" s="1">
        <v>2453</v>
      </c>
      <c r="B133" s="2" t="s">
        <v>148</v>
      </c>
    </row>
    <row r="134" spans="1:2" x14ac:dyDescent="0.25">
      <c r="A134" s="1">
        <v>2454</v>
      </c>
      <c r="B134" s="2" t="s">
        <v>148</v>
      </c>
    </row>
    <row r="135" spans="1:2" x14ac:dyDescent="0.25">
      <c r="A135" s="1">
        <v>2511</v>
      </c>
      <c r="B135" s="2" t="s">
        <v>149</v>
      </c>
    </row>
    <row r="136" spans="1:2" x14ac:dyDescent="0.25">
      <c r="A136" s="1">
        <v>2512</v>
      </c>
      <c r="B136" s="2" t="s">
        <v>150</v>
      </c>
    </row>
    <row r="137" spans="1:2" x14ac:dyDescent="0.25">
      <c r="A137" s="1">
        <v>2521</v>
      </c>
      <c r="B137" s="2" t="s">
        <v>151</v>
      </c>
    </row>
    <row r="138" spans="1:2" x14ac:dyDescent="0.25">
      <c r="A138" s="1">
        <v>2529</v>
      </c>
      <c r="B138" s="2" t="s">
        <v>152</v>
      </c>
    </row>
    <row r="139" spans="1:2" x14ac:dyDescent="0.25">
      <c r="A139" s="1">
        <v>2530</v>
      </c>
      <c r="B139" s="2" t="s">
        <v>153</v>
      </c>
    </row>
    <row r="140" spans="1:2" x14ac:dyDescent="0.25">
      <c r="A140" s="1">
        <v>2540</v>
      </c>
      <c r="B140" s="2" t="s">
        <v>154</v>
      </c>
    </row>
    <row r="141" spans="1:2" x14ac:dyDescent="0.25">
      <c r="A141" s="1">
        <v>2550</v>
      </c>
      <c r="B141" s="2" t="s">
        <v>155</v>
      </c>
    </row>
    <row r="142" spans="1:2" x14ac:dyDescent="0.25">
      <c r="A142" s="1">
        <v>2561</v>
      </c>
      <c r="B142" s="2" t="s">
        <v>156</v>
      </c>
    </row>
    <row r="143" spans="1:2" x14ac:dyDescent="0.25">
      <c r="A143" s="1">
        <v>2562</v>
      </c>
      <c r="B143" s="2" t="s">
        <v>157</v>
      </c>
    </row>
    <row r="144" spans="1:2" x14ac:dyDescent="0.25">
      <c r="A144" s="1">
        <v>2571</v>
      </c>
      <c r="B144" s="2" t="s">
        <v>158</v>
      </c>
    </row>
    <row r="145" spans="1:2" x14ac:dyDescent="0.25">
      <c r="A145" s="1">
        <v>2572</v>
      </c>
      <c r="B145" s="2" t="s">
        <v>159</v>
      </c>
    </row>
    <row r="146" spans="1:2" x14ac:dyDescent="0.25">
      <c r="A146" s="1">
        <v>2573</v>
      </c>
      <c r="B146" s="2" t="s">
        <v>160</v>
      </c>
    </row>
    <row r="147" spans="1:2" x14ac:dyDescent="0.25">
      <c r="A147" s="1">
        <v>2591</v>
      </c>
      <c r="B147" s="2" t="s">
        <v>161</v>
      </c>
    </row>
    <row r="148" spans="1:2" x14ac:dyDescent="0.25">
      <c r="A148" s="1">
        <v>2592</v>
      </c>
      <c r="B148" s="2" t="s">
        <v>162</v>
      </c>
    </row>
    <row r="149" spans="1:2" x14ac:dyDescent="0.25">
      <c r="A149" s="1">
        <v>2593</v>
      </c>
      <c r="B149" s="2" t="s">
        <v>163</v>
      </c>
    </row>
    <row r="150" spans="1:2" x14ac:dyDescent="0.25">
      <c r="A150" s="1">
        <v>2594</v>
      </c>
      <c r="B150" s="2" t="s">
        <v>164</v>
      </c>
    </row>
    <row r="151" spans="1:2" x14ac:dyDescent="0.25">
      <c r="A151" s="1">
        <v>2599</v>
      </c>
      <c r="B151" s="2" t="s">
        <v>165</v>
      </c>
    </row>
    <row r="152" spans="1:2" x14ac:dyDescent="0.25">
      <c r="A152" s="1">
        <v>2611</v>
      </c>
      <c r="B152" s="2" t="s">
        <v>166</v>
      </c>
    </row>
    <row r="153" spans="1:2" x14ac:dyDescent="0.25">
      <c r="A153" s="1">
        <v>2612</v>
      </c>
      <c r="B153" s="2" t="s">
        <v>167</v>
      </c>
    </row>
    <row r="154" spans="1:2" x14ac:dyDescent="0.25">
      <c r="A154" s="1">
        <v>2620</v>
      </c>
      <c r="B154" s="2" t="s">
        <v>168</v>
      </c>
    </row>
    <row r="155" spans="1:2" x14ac:dyDescent="0.25">
      <c r="A155" s="1">
        <v>2630</v>
      </c>
      <c r="B155" s="2" t="s">
        <v>169</v>
      </c>
    </row>
    <row r="156" spans="1:2" x14ac:dyDescent="0.25">
      <c r="A156" s="1">
        <v>2640</v>
      </c>
      <c r="B156" s="2" t="s">
        <v>170</v>
      </c>
    </row>
    <row r="157" spans="1:2" x14ac:dyDescent="0.25">
      <c r="A157" s="1">
        <v>2651</v>
      </c>
      <c r="B157" s="2" t="s">
        <v>171</v>
      </c>
    </row>
    <row r="158" spans="1:2" x14ac:dyDescent="0.25">
      <c r="A158" s="1">
        <v>2652</v>
      </c>
      <c r="B158" s="2" t="s">
        <v>172</v>
      </c>
    </row>
    <row r="159" spans="1:2" x14ac:dyDescent="0.25">
      <c r="A159" s="1">
        <v>2660</v>
      </c>
      <c r="B159" s="2" t="s">
        <v>173</v>
      </c>
    </row>
    <row r="160" spans="1:2" x14ac:dyDescent="0.25">
      <c r="A160" s="1">
        <v>2670</v>
      </c>
      <c r="B160" s="2" t="s">
        <v>174</v>
      </c>
    </row>
    <row r="161" spans="1:2" x14ac:dyDescent="0.25">
      <c r="A161" s="1">
        <v>2680</v>
      </c>
      <c r="B161" s="2" t="s">
        <v>175</v>
      </c>
    </row>
    <row r="162" spans="1:2" x14ac:dyDescent="0.25">
      <c r="A162" s="1">
        <v>2711</v>
      </c>
      <c r="B162" s="2" t="s">
        <v>176</v>
      </c>
    </row>
    <row r="163" spans="1:2" x14ac:dyDescent="0.25">
      <c r="A163" s="1">
        <v>2712</v>
      </c>
      <c r="B163" s="2" t="s">
        <v>177</v>
      </c>
    </row>
    <row r="164" spans="1:2" x14ac:dyDescent="0.25">
      <c r="A164" s="1">
        <v>2720</v>
      </c>
      <c r="B164" s="2" t="s">
        <v>178</v>
      </c>
    </row>
    <row r="165" spans="1:2" x14ac:dyDescent="0.25">
      <c r="A165" s="1">
        <v>2731</v>
      </c>
      <c r="B165" s="2" t="s">
        <v>179</v>
      </c>
    </row>
    <row r="166" spans="1:2" x14ac:dyDescent="0.25">
      <c r="A166" s="1">
        <v>2732</v>
      </c>
      <c r="B166" s="2" t="s">
        <v>180</v>
      </c>
    </row>
    <row r="167" spans="1:2" x14ac:dyDescent="0.25">
      <c r="A167" s="1">
        <v>2733</v>
      </c>
      <c r="B167" s="2" t="s">
        <v>181</v>
      </c>
    </row>
    <row r="168" spans="1:2" x14ac:dyDescent="0.25">
      <c r="A168" s="1">
        <v>2740</v>
      </c>
      <c r="B168" s="2" t="s">
        <v>182</v>
      </c>
    </row>
    <row r="169" spans="1:2" x14ac:dyDescent="0.25">
      <c r="A169" s="1">
        <v>2751</v>
      </c>
      <c r="B169" s="2" t="s">
        <v>183</v>
      </c>
    </row>
    <row r="170" spans="1:2" x14ac:dyDescent="0.25">
      <c r="A170" s="1">
        <v>2752</v>
      </c>
      <c r="B170" s="2" t="s">
        <v>184</v>
      </c>
    </row>
    <row r="171" spans="1:2" x14ac:dyDescent="0.25">
      <c r="A171" s="1">
        <v>2790</v>
      </c>
      <c r="B171" s="2" t="s">
        <v>185</v>
      </c>
    </row>
    <row r="172" spans="1:2" x14ac:dyDescent="0.25">
      <c r="A172" s="1">
        <v>2811</v>
      </c>
      <c r="B172" s="2" t="s">
        <v>186</v>
      </c>
    </row>
    <row r="173" spans="1:2" x14ac:dyDescent="0.25">
      <c r="A173" s="1">
        <v>2812</v>
      </c>
      <c r="B173" s="2" t="s">
        <v>187</v>
      </c>
    </row>
    <row r="174" spans="1:2" x14ac:dyDescent="0.25">
      <c r="A174" s="1">
        <v>2813</v>
      </c>
      <c r="B174" s="2" t="s">
        <v>188</v>
      </c>
    </row>
    <row r="175" spans="1:2" x14ac:dyDescent="0.25">
      <c r="A175" s="1">
        <v>2814</v>
      </c>
      <c r="B175" s="2" t="s">
        <v>189</v>
      </c>
    </row>
    <row r="176" spans="1:2" x14ac:dyDescent="0.25">
      <c r="A176" s="1">
        <v>2815</v>
      </c>
      <c r="B176" s="2" t="s">
        <v>190</v>
      </c>
    </row>
    <row r="177" spans="1:2" x14ac:dyDescent="0.25">
      <c r="A177" s="1">
        <v>2821</v>
      </c>
      <c r="B177" s="2" t="s">
        <v>191</v>
      </c>
    </row>
    <row r="178" spans="1:2" x14ac:dyDescent="0.25">
      <c r="A178" s="1">
        <v>2822</v>
      </c>
      <c r="B178" s="2" t="s">
        <v>192</v>
      </c>
    </row>
    <row r="179" spans="1:2" x14ac:dyDescent="0.25">
      <c r="A179" s="1">
        <v>2823</v>
      </c>
      <c r="B179" s="2" t="s">
        <v>193</v>
      </c>
    </row>
    <row r="180" spans="1:2" x14ac:dyDescent="0.25">
      <c r="A180" s="1">
        <v>2824</v>
      </c>
      <c r="B180" s="2" t="s">
        <v>194</v>
      </c>
    </row>
    <row r="181" spans="1:2" x14ac:dyDescent="0.25">
      <c r="A181" s="1">
        <v>2825</v>
      </c>
      <c r="B181" s="2" t="s">
        <v>195</v>
      </c>
    </row>
    <row r="182" spans="1:2" x14ac:dyDescent="0.25">
      <c r="A182" s="1">
        <v>2829</v>
      </c>
      <c r="B182" s="2" t="s">
        <v>196</v>
      </c>
    </row>
    <row r="183" spans="1:2" x14ac:dyDescent="0.25">
      <c r="A183" s="1">
        <v>2830</v>
      </c>
      <c r="B183" s="2" t="s">
        <v>197</v>
      </c>
    </row>
    <row r="184" spans="1:2" x14ac:dyDescent="0.25">
      <c r="A184" s="1">
        <v>2841</v>
      </c>
      <c r="B184" s="2" t="s">
        <v>198</v>
      </c>
    </row>
    <row r="185" spans="1:2" x14ac:dyDescent="0.25">
      <c r="A185" s="1">
        <v>2849</v>
      </c>
      <c r="B185" s="2" t="s">
        <v>199</v>
      </c>
    </row>
    <row r="186" spans="1:2" x14ac:dyDescent="0.25">
      <c r="A186" s="1">
        <v>2891</v>
      </c>
      <c r="B186" s="2" t="s">
        <v>200</v>
      </c>
    </row>
    <row r="187" spans="1:2" x14ac:dyDescent="0.25">
      <c r="A187" s="1">
        <v>2892</v>
      </c>
      <c r="B187" s="2" t="s">
        <v>201</v>
      </c>
    </row>
    <row r="188" spans="1:2" x14ac:dyDescent="0.25">
      <c r="A188" s="1">
        <v>2893</v>
      </c>
      <c r="B188" s="2" t="s">
        <v>202</v>
      </c>
    </row>
    <row r="189" spans="1:2" x14ac:dyDescent="0.25">
      <c r="A189" s="1">
        <v>2894</v>
      </c>
      <c r="B189" s="2" t="s">
        <v>203</v>
      </c>
    </row>
    <row r="190" spans="1:2" x14ac:dyDescent="0.25">
      <c r="A190" s="1">
        <v>2895</v>
      </c>
      <c r="B190" s="2" t="s">
        <v>204</v>
      </c>
    </row>
    <row r="191" spans="1:2" x14ac:dyDescent="0.25">
      <c r="A191" s="1">
        <v>2896</v>
      </c>
      <c r="B191" s="2" t="s">
        <v>205</v>
      </c>
    </row>
    <row r="192" spans="1:2" x14ac:dyDescent="0.25">
      <c r="A192" s="1">
        <v>2899</v>
      </c>
      <c r="B192" s="2" t="s">
        <v>206</v>
      </c>
    </row>
    <row r="193" spans="1:2" x14ac:dyDescent="0.25">
      <c r="A193" s="1">
        <v>2910</v>
      </c>
      <c r="B193" s="2" t="s">
        <v>207</v>
      </c>
    </row>
    <row r="194" spans="1:2" x14ac:dyDescent="0.25">
      <c r="A194" s="1">
        <v>2920</v>
      </c>
      <c r="B194" s="2" t="s">
        <v>208</v>
      </c>
    </row>
    <row r="195" spans="1:2" x14ac:dyDescent="0.25">
      <c r="A195" s="1">
        <v>2931</v>
      </c>
      <c r="B195" s="2" t="s">
        <v>209</v>
      </c>
    </row>
    <row r="196" spans="1:2" x14ac:dyDescent="0.25">
      <c r="A196" s="1">
        <v>2932</v>
      </c>
      <c r="B196" s="2" t="s">
        <v>210</v>
      </c>
    </row>
    <row r="197" spans="1:2" x14ac:dyDescent="0.25">
      <c r="A197" s="1">
        <v>3011</v>
      </c>
      <c r="B197" s="2" t="s">
        <v>211</v>
      </c>
    </row>
    <row r="198" spans="1:2" x14ac:dyDescent="0.25">
      <c r="A198" s="1">
        <v>3012</v>
      </c>
      <c r="B198" s="2" t="s">
        <v>212</v>
      </c>
    </row>
    <row r="199" spans="1:2" x14ac:dyDescent="0.25">
      <c r="A199" s="1">
        <v>3020</v>
      </c>
      <c r="B199" s="2" t="s">
        <v>213</v>
      </c>
    </row>
    <row r="200" spans="1:2" x14ac:dyDescent="0.25">
      <c r="A200" s="1">
        <v>3030</v>
      </c>
      <c r="B200" s="2" t="s">
        <v>214</v>
      </c>
    </row>
    <row r="201" spans="1:2" x14ac:dyDescent="0.25">
      <c r="A201" s="1">
        <v>3040</v>
      </c>
      <c r="B201" s="2" t="s">
        <v>215</v>
      </c>
    </row>
    <row r="202" spans="1:2" x14ac:dyDescent="0.25">
      <c r="A202" s="1">
        <v>3091</v>
      </c>
      <c r="B202" s="2" t="s">
        <v>216</v>
      </c>
    </row>
    <row r="203" spans="1:2" x14ac:dyDescent="0.25">
      <c r="A203" s="1">
        <v>3092</v>
      </c>
      <c r="B203" s="2" t="s">
        <v>217</v>
      </c>
    </row>
    <row r="204" spans="1:2" x14ac:dyDescent="0.25">
      <c r="A204" s="1">
        <v>3099</v>
      </c>
      <c r="B204" s="2" t="s">
        <v>218</v>
      </c>
    </row>
    <row r="205" spans="1:2" x14ac:dyDescent="0.25">
      <c r="A205" s="1">
        <v>3101</v>
      </c>
      <c r="B205" s="2" t="s">
        <v>219</v>
      </c>
    </row>
    <row r="206" spans="1:2" x14ac:dyDescent="0.25">
      <c r="A206" s="1">
        <v>3102</v>
      </c>
      <c r="B206" s="2" t="s">
        <v>220</v>
      </c>
    </row>
    <row r="207" spans="1:2" x14ac:dyDescent="0.25">
      <c r="A207" s="1">
        <v>3103</v>
      </c>
      <c r="B207" s="2" t="s">
        <v>221</v>
      </c>
    </row>
    <row r="208" spans="1:2" x14ac:dyDescent="0.25">
      <c r="A208" s="1">
        <v>3109</v>
      </c>
      <c r="B208" s="2" t="s">
        <v>222</v>
      </c>
    </row>
    <row r="209" spans="1:2" x14ac:dyDescent="0.25">
      <c r="A209" s="1">
        <v>3211</v>
      </c>
      <c r="B209" s="2" t="s">
        <v>223</v>
      </c>
    </row>
    <row r="210" spans="1:2" x14ac:dyDescent="0.25">
      <c r="A210" s="1">
        <v>3212</v>
      </c>
      <c r="B210" s="2" t="s">
        <v>224</v>
      </c>
    </row>
    <row r="211" spans="1:2" x14ac:dyDescent="0.25">
      <c r="A211" s="1">
        <v>3213</v>
      </c>
      <c r="B211" s="2" t="s">
        <v>225</v>
      </c>
    </row>
    <row r="212" spans="1:2" x14ac:dyDescent="0.25">
      <c r="A212" s="1">
        <v>3220</v>
      </c>
      <c r="B212" s="2" t="s">
        <v>226</v>
      </c>
    </row>
    <row r="213" spans="1:2" x14ac:dyDescent="0.25">
      <c r="A213" s="1">
        <v>3230</v>
      </c>
      <c r="B213" s="2" t="s">
        <v>227</v>
      </c>
    </row>
    <row r="214" spans="1:2" x14ac:dyDescent="0.25">
      <c r="A214" s="1">
        <v>3240</v>
      </c>
      <c r="B214" s="2" t="s">
        <v>228</v>
      </c>
    </row>
    <row r="215" spans="1:2" x14ac:dyDescent="0.25">
      <c r="A215" s="1">
        <v>3250</v>
      </c>
      <c r="B215" s="2" t="s">
        <v>229</v>
      </c>
    </row>
    <row r="216" spans="1:2" x14ac:dyDescent="0.25">
      <c r="A216" s="1">
        <v>3291</v>
      </c>
      <c r="B216" s="2" t="s">
        <v>230</v>
      </c>
    </row>
    <row r="217" spans="1:2" x14ac:dyDescent="0.25">
      <c r="A217" s="1">
        <v>3299</v>
      </c>
      <c r="B217" s="2" t="s">
        <v>231</v>
      </c>
    </row>
    <row r="218" spans="1:2" x14ac:dyDescent="0.25">
      <c r="A218" s="1">
        <v>3311</v>
      </c>
      <c r="B218" s="2" t="s">
        <v>232</v>
      </c>
    </row>
    <row r="219" spans="1:2" x14ac:dyDescent="0.25">
      <c r="A219" s="1">
        <v>3312</v>
      </c>
      <c r="B219" s="2" t="s">
        <v>233</v>
      </c>
    </row>
    <row r="220" spans="1:2" x14ac:dyDescent="0.25">
      <c r="A220" s="1">
        <v>3313</v>
      </c>
      <c r="B220" s="2" t="s">
        <v>234</v>
      </c>
    </row>
    <row r="221" spans="1:2" x14ac:dyDescent="0.25">
      <c r="A221" s="1">
        <v>3314</v>
      </c>
      <c r="B221" s="2" t="s">
        <v>235</v>
      </c>
    </row>
    <row r="222" spans="1:2" x14ac:dyDescent="0.25">
      <c r="A222" s="1">
        <v>3315</v>
      </c>
      <c r="B222" s="2" t="s">
        <v>236</v>
      </c>
    </row>
    <row r="223" spans="1:2" x14ac:dyDescent="0.25">
      <c r="A223" s="1">
        <v>3316</v>
      </c>
      <c r="B223" s="2" t="s">
        <v>237</v>
      </c>
    </row>
    <row r="224" spans="1:2" x14ac:dyDescent="0.25">
      <c r="A224" s="1">
        <v>3317</v>
      </c>
      <c r="B224" s="2" t="s">
        <v>238</v>
      </c>
    </row>
    <row r="225" spans="1:2" x14ac:dyDescent="0.25">
      <c r="A225" s="1">
        <v>3319</v>
      </c>
      <c r="B225" s="2" t="s">
        <v>239</v>
      </c>
    </row>
    <row r="226" spans="1:2" ht="15.75" thickBot="1" x14ac:dyDescent="0.3">
      <c r="A226" s="3">
        <v>3320</v>
      </c>
      <c r="B226" s="4" t="s">
        <v>240</v>
      </c>
    </row>
  </sheetData>
  <sheetProtection algorithmName="SHA-512" hashValue="kh3xmcM+ZFdrW+FnL0H6wnD1wvgfRk8vlFvmU+q0KAL8EhcUdeeqpVXOSmEmmFL3k9ty9JJd9uhkLm9TS3frvw==" saltValue="cBsdVAi2lE7U2aSI+7QfIA==" spinCount="100000" sheet="1" objects="1" scenarios="1"/>
  <mergeCells count="2">
    <mergeCell ref="A1:B1"/>
    <mergeCell ref="D6: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Iesnieguma veidlapa</vt:lpstr>
      <vt:lpstr>Valsts atbalsta summas aprēķins</vt:lpstr>
      <vt:lpstr>(info) Atbalstāmās nozares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BVKB</dc:creator>
  <cp:lastModifiedBy>Ivars Delveris</cp:lastModifiedBy>
  <dcterms:created xsi:type="dcterms:W3CDTF">2022-09-05T08:54:56Z</dcterms:created>
  <dcterms:modified xsi:type="dcterms:W3CDTF">2022-10-17T13:37:30Z</dcterms:modified>
</cp:coreProperties>
</file>